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3270" windowWidth="15405" windowHeight="3210" activeTab="1"/>
  </bookViews>
  <sheets>
    <sheet name="Stato Patrimoniale - Attivo" sheetId="4" r:id="rId1"/>
    <sheet name="Stato Patrimoniale - Passivo" sheetId="6" r:id="rId2"/>
    <sheet name="Conto Economico" sheetId="8" r:id="rId3"/>
  </sheets>
  <definedNames>
    <definedName name="_xlnm._FilterDatabase" localSheetId="0" hidden="1">'Stato Patrimoniale - Attivo'!$A$5:$M$100</definedName>
    <definedName name="_xlnm.Print_Area" localSheetId="2">'Conto Economico'!$A$1:$J$119</definedName>
    <definedName name="_xlnm.Print_Area" localSheetId="0">'Stato Patrimoniale - Attivo'!$A$1:$M$100</definedName>
    <definedName name="_xlnm.Print_Area" localSheetId="1">'Stato Patrimoniale - Passivo'!$A$1:$N$71</definedName>
    <definedName name="_xlnm.Print_Titles" localSheetId="2">'Conto Economico'!$1:$5</definedName>
    <definedName name="_xlnm.Print_Titles" localSheetId="0">'Stato Patrimoniale - Attivo'!$1:$5</definedName>
    <definedName name="_xlnm.Print_Titles" localSheetId="1">'Stato Patrimoniale - Passivo'!$1:$5</definedName>
  </definedNames>
  <calcPr calcId="145621"/>
</workbook>
</file>

<file path=xl/calcChain.xml><?xml version="1.0" encoding="utf-8"?>
<calcChain xmlns="http://schemas.openxmlformats.org/spreadsheetml/2006/main">
  <c r="J53" i="8" l="1"/>
  <c r="I53" i="8"/>
  <c r="J115" i="8"/>
  <c r="I115" i="8"/>
  <c r="J114" i="8"/>
  <c r="I114" i="8"/>
  <c r="J113" i="8"/>
  <c r="I113" i="8"/>
  <c r="J112" i="8"/>
  <c r="I112" i="8"/>
  <c r="J111" i="8"/>
  <c r="I111" i="8"/>
  <c r="J110" i="8"/>
  <c r="I110" i="8"/>
  <c r="J103" i="8"/>
  <c r="I103" i="8"/>
  <c r="J102" i="8"/>
  <c r="I102" i="8"/>
  <c r="J100" i="8"/>
  <c r="I100" i="8"/>
  <c r="J99" i="8"/>
  <c r="I99" i="8"/>
  <c r="J94" i="8"/>
  <c r="I94" i="8"/>
  <c r="J93" i="8"/>
  <c r="I93" i="8"/>
  <c r="J89" i="8"/>
  <c r="I89" i="8"/>
  <c r="J88" i="8"/>
  <c r="I88" i="8"/>
  <c r="J82" i="8"/>
  <c r="I82" i="8"/>
  <c r="I81" i="8"/>
  <c r="J81" i="8" s="1"/>
  <c r="J80" i="8"/>
  <c r="I80" i="8"/>
  <c r="J79" i="8"/>
  <c r="I79" i="8"/>
  <c r="J77" i="8"/>
  <c r="I77" i="8"/>
  <c r="J76" i="8"/>
  <c r="I76" i="8"/>
  <c r="J74" i="8"/>
  <c r="I74" i="8"/>
  <c r="J73" i="8"/>
  <c r="I73" i="8"/>
  <c r="J72" i="8"/>
  <c r="I72" i="8"/>
  <c r="J71" i="8"/>
  <c r="I71" i="8"/>
  <c r="J69" i="8"/>
  <c r="I69" i="8"/>
  <c r="J68" i="8"/>
  <c r="I68" i="8"/>
  <c r="J67" i="8"/>
  <c r="I67" i="8"/>
  <c r="J66" i="8"/>
  <c r="I66" i="8"/>
  <c r="J65" i="8"/>
  <c r="I65" i="8"/>
  <c r="J64" i="8"/>
  <c r="I64" i="8"/>
  <c r="J62" i="8"/>
  <c r="I62" i="8"/>
  <c r="J61" i="8"/>
  <c r="I61" i="8"/>
  <c r="J60" i="8"/>
  <c r="I60" i="8"/>
  <c r="J59" i="8"/>
  <c r="I59" i="8"/>
  <c r="I58" i="8"/>
  <c r="J58" i="8" s="1"/>
  <c r="J56" i="8"/>
  <c r="I56" i="8"/>
  <c r="I55" i="8"/>
  <c r="J55" i="8" s="1"/>
  <c r="J54" i="8"/>
  <c r="I54" i="8"/>
  <c r="J52" i="8"/>
  <c r="I52" i="8"/>
  <c r="I51" i="8"/>
  <c r="J51" i="8" s="1"/>
  <c r="I50" i="8"/>
  <c r="J50" i="8" s="1"/>
  <c r="I49" i="8"/>
  <c r="J49" i="8" s="1"/>
  <c r="I48" i="8"/>
  <c r="J48" i="8" s="1"/>
  <c r="J47" i="8"/>
  <c r="I47" i="8"/>
  <c r="I46" i="8"/>
  <c r="J46" i="8" s="1"/>
  <c r="J45" i="8"/>
  <c r="I45" i="8"/>
  <c r="J44" i="8"/>
  <c r="I44" i="8"/>
  <c r="J43" i="8"/>
  <c r="I43" i="8"/>
  <c r="I42" i="8"/>
  <c r="J42" i="8" s="1"/>
  <c r="I41" i="8"/>
  <c r="J41" i="8" s="1"/>
  <c r="I40" i="8"/>
  <c r="J40" i="8" s="1"/>
  <c r="I38" i="8"/>
  <c r="J38" i="8" s="1"/>
  <c r="J37" i="8"/>
  <c r="I37" i="8"/>
  <c r="J32" i="8"/>
  <c r="I32" i="8"/>
  <c r="J31" i="8"/>
  <c r="I31" i="8"/>
  <c r="J30" i="8"/>
  <c r="I30" i="8"/>
  <c r="J29" i="8"/>
  <c r="I29" i="8"/>
  <c r="J28" i="8"/>
  <c r="I28" i="8"/>
  <c r="J27" i="8"/>
  <c r="I27" i="8"/>
  <c r="J26" i="8"/>
  <c r="I26" i="8"/>
  <c r="J25" i="8"/>
  <c r="I25" i="8"/>
  <c r="J23" i="8"/>
  <c r="I23" i="8"/>
  <c r="J22" i="8"/>
  <c r="I22" i="8"/>
  <c r="J21" i="8"/>
  <c r="I21" i="8"/>
  <c r="J20" i="8"/>
  <c r="I20" i="8"/>
  <c r="J19" i="8"/>
  <c r="I19" i="8"/>
  <c r="J18" i="8"/>
  <c r="I18" i="8"/>
  <c r="J17" i="8"/>
  <c r="I17" i="8"/>
  <c r="J16" i="8"/>
  <c r="I16" i="8"/>
  <c r="J15" i="8"/>
  <c r="I15" i="8"/>
  <c r="J14" i="8"/>
  <c r="I14" i="8"/>
  <c r="J13" i="8"/>
  <c r="I13" i="8"/>
  <c r="J12" i="8"/>
  <c r="I12" i="8"/>
  <c r="I11" i="8"/>
  <c r="J11" i="8" s="1"/>
  <c r="J10" i="8"/>
  <c r="I10" i="8"/>
  <c r="I8" i="8"/>
  <c r="J8" i="8" s="1"/>
  <c r="G109" i="8"/>
  <c r="G116" i="8" s="1"/>
  <c r="G101" i="8"/>
  <c r="G98" i="8"/>
  <c r="G95" i="8"/>
  <c r="G90" i="8"/>
  <c r="G78" i="8"/>
  <c r="G75" i="8"/>
  <c r="G70" i="8"/>
  <c r="G63" i="8"/>
  <c r="G57" i="8"/>
  <c r="G39" i="8"/>
  <c r="G36" i="8"/>
  <c r="G24" i="8"/>
  <c r="G9" i="8"/>
  <c r="G7" i="8" s="1"/>
  <c r="N70" i="6"/>
  <c r="M70" i="6"/>
  <c r="N69" i="6"/>
  <c r="M69" i="6"/>
  <c r="N68" i="6"/>
  <c r="M68" i="6"/>
  <c r="M67" i="6"/>
  <c r="N67" i="6" s="1"/>
  <c r="M64" i="6"/>
  <c r="N64" i="6" s="1"/>
  <c r="N62" i="6"/>
  <c r="M62" i="6"/>
  <c r="N61" i="6"/>
  <c r="M61" i="6"/>
  <c r="N60" i="6"/>
  <c r="M60" i="6"/>
  <c r="M57" i="6"/>
  <c r="N57" i="6" s="1"/>
  <c r="N56" i="6"/>
  <c r="M56" i="6"/>
  <c r="N55" i="6"/>
  <c r="M55" i="6"/>
  <c r="N54" i="6"/>
  <c r="M54" i="6"/>
  <c r="N53" i="6"/>
  <c r="M53" i="6"/>
  <c r="N52" i="6"/>
  <c r="M52" i="6"/>
  <c r="M51" i="6"/>
  <c r="N51" i="6" s="1"/>
  <c r="N50" i="6"/>
  <c r="M50" i="6"/>
  <c r="N49" i="6"/>
  <c r="M49" i="6"/>
  <c r="N48" i="6"/>
  <c r="M48" i="6"/>
  <c r="M47" i="6"/>
  <c r="N47" i="6" s="1"/>
  <c r="N46" i="6"/>
  <c r="M46" i="6"/>
  <c r="M45" i="6"/>
  <c r="N45" i="6" s="1"/>
  <c r="N44" i="6"/>
  <c r="M44" i="6"/>
  <c r="M43" i="6"/>
  <c r="N43" i="6" s="1"/>
  <c r="N42" i="6"/>
  <c r="M42" i="6"/>
  <c r="M41" i="6"/>
  <c r="N41" i="6" s="1"/>
  <c r="N40" i="6"/>
  <c r="M40" i="6"/>
  <c r="N39" i="6"/>
  <c r="M39" i="6"/>
  <c r="M37" i="6"/>
  <c r="N37" i="6" s="1"/>
  <c r="N35" i="6"/>
  <c r="M35" i="6"/>
  <c r="N34" i="6"/>
  <c r="M34" i="6"/>
  <c r="N33" i="6"/>
  <c r="M33" i="6"/>
  <c r="M30" i="6"/>
  <c r="N30" i="6" s="1"/>
  <c r="N29" i="6"/>
  <c r="M29" i="6"/>
  <c r="M28" i="6"/>
  <c r="N28" i="6" s="1"/>
  <c r="M27" i="6"/>
  <c r="N27" i="6" s="1"/>
  <c r="M26" i="6"/>
  <c r="N26" i="6" s="1"/>
  <c r="N25" i="6"/>
  <c r="M25" i="6"/>
  <c r="M22" i="6"/>
  <c r="N22" i="6" s="1"/>
  <c r="M21" i="6"/>
  <c r="N21" i="6" s="1"/>
  <c r="M20" i="6"/>
  <c r="N20" i="6" s="1"/>
  <c r="N19" i="6"/>
  <c r="M19" i="6"/>
  <c r="N18" i="6"/>
  <c r="M18" i="6"/>
  <c r="N17" i="6"/>
  <c r="M17" i="6"/>
  <c r="N16" i="6"/>
  <c r="M16" i="6"/>
  <c r="N15" i="6"/>
  <c r="M15" i="6"/>
  <c r="N14" i="6"/>
  <c r="M14" i="6"/>
  <c r="N13" i="6"/>
  <c r="M13" i="6"/>
  <c r="N12" i="6"/>
  <c r="M12" i="6"/>
  <c r="N11" i="6"/>
  <c r="M11" i="6"/>
  <c r="N10" i="6"/>
  <c r="M10" i="6"/>
  <c r="N9" i="6"/>
  <c r="M9" i="6"/>
  <c r="N8" i="6"/>
  <c r="M8" i="6"/>
  <c r="N7" i="6"/>
  <c r="M7" i="6"/>
  <c r="M99" i="4"/>
  <c r="L99" i="4"/>
  <c r="M98" i="4"/>
  <c r="L98" i="4"/>
  <c r="M97" i="4"/>
  <c r="L97" i="4"/>
  <c r="M96" i="4"/>
  <c r="L96" i="4"/>
  <c r="M90" i="4"/>
  <c r="L90" i="4"/>
  <c r="M89" i="4"/>
  <c r="L89" i="4"/>
  <c r="M85" i="4"/>
  <c r="L85" i="4"/>
  <c r="L84" i="4"/>
  <c r="M84" i="4" s="1"/>
  <c r="M83" i="4"/>
  <c r="L83" i="4"/>
  <c r="M82" i="4"/>
  <c r="L82" i="4"/>
  <c r="M80" i="4"/>
  <c r="L80" i="4"/>
  <c r="M79" i="4"/>
  <c r="L79" i="4"/>
  <c r="M77" i="4"/>
  <c r="M76" i="4"/>
  <c r="M75" i="4"/>
  <c r="M74" i="4"/>
  <c r="M73" i="4"/>
  <c r="M71" i="4"/>
  <c r="M70" i="4"/>
  <c r="M68" i="4"/>
  <c r="M67" i="4"/>
  <c r="M65" i="4"/>
  <c r="M64" i="4"/>
  <c r="M63" i="4"/>
  <c r="M57" i="4"/>
  <c r="M56" i="4"/>
  <c r="M55" i="4"/>
  <c r="M54" i="4"/>
  <c r="M53" i="4"/>
  <c r="M50" i="4"/>
  <c r="M44" i="4"/>
  <c r="L44" i="4"/>
  <c r="M43" i="4"/>
  <c r="L43" i="4"/>
  <c r="M42" i="4"/>
  <c r="L42" i="4"/>
  <c r="M41" i="4"/>
  <c r="L41" i="4"/>
  <c r="M36" i="4"/>
  <c r="L36" i="4"/>
  <c r="M35" i="4"/>
  <c r="L35" i="4"/>
  <c r="M34" i="4"/>
  <c r="M33" i="4"/>
  <c r="M32" i="4"/>
  <c r="M31" i="4"/>
  <c r="M30" i="4"/>
  <c r="M29" i="4"/>
  <c r="M28" i="4"/>
  <c r="M26" i="4"/>
  <c r="L26" i="4"/>
  <c r="M25" i="4"/>
  <c r="L25" i="4"/>
  <c r="M24" i="4"/>
  <c r="L24" i="4"/>
  <c r="M23" i="4"/>
  <c r="L23" i="4"/>
  <c r="M22" i="4"/>
  <c r="L22" i="4"/>
  <c r="M21" i="4"/>
  <c r="L21" i="4"/>
  <c r="M20" i="4"/>
  <c r="L20" i="4"/>
  <c r="M19" i="4"/>
  <c r="L19" i="4"/>
  <c r="M18" i="4"/>
  <c r="L18" i="4"/>
  <c r="M16" i="4"/>
  <c r="L16" i="4"/>
  <c r="M15" i="4"/>
  <c r="L15" i="4"/>
  <c r="M12" i="4"/>
  <c r="L12" i="4"/>
  <c r="M11" i="4"/>
  <c r="L11" i="4"/>
  <c r="M10" i="4"/>
  <c r="L10" i="4"/>
  <c r="M9" i="4"/>
  <c r="L9" i="4"/>
  <c r="M8" i="4"/>
  <c r="L8" i="4"/>
  <c r="J64" i="6"/>
  <c r="G104" i="8" l="1"/>
  <c r="G83" i="8"/>
  <c r="G33" i="8"/>
  <c r="G85" i="8" l="1"/>
  <c r="G106" i="8" s="1"/>
  <c r="G118" i="8" s="1"/>
  <c r="H57" i="6" l="1"/>
  <c r="J42" i="6"/>
  <c r="J41" i="6"/>
  <c r="J40" i="6"/>
  <c r="J39" i="6"/>
  <c r="J22" i="6"/>
  <c r="J71" i="6"/>
  <c r="J62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K43" i="6"/>
  <c r="J35" i="6"/>
  <c r="J30" i="6"/>
  <c r="J10" i="6"/>
  <c r="J8" i="6" s="1"/>
  <c r="J100" i="4"/>
  <c r="J91" i="4"/>
  <c r="J81" i="4"/>
  <c r="J77" i="4"/>
  <c r="L77" i="4" s="1"/>
  <c r="J76" i="4"/>
  <c r="L76" i="4" s="1"/>
  <c r="J75" i="4"/>
  <c r="L75" i="4" s="1"/>
  <c r="J74" i="4"/>
  <c r="L74" i="4" s="1"/>
  <c r="J73" i="4"/>
  <c r="L73" i="4" s="1"/>
  <c r="J71" i="4"/>
  <c r="L71" i="4" s="1"/>
  <c r="J70" i="4"/>
  <c r="L70" i="4" s="1"/>
  <c r="J69" i="4"/>
  <c r="L69" i="4" s="1"/>
  <c r="M69" i="4" s="1"/>
  <c r="J68" i="4"/>
  <c r="L68" i="4" s="1"/>
  <c r="J67" i="4"/>
  <c r="L67" i="4" s="1"/>
  <c r="J65" i="4"/>
  <c r="L65" i="4" s="1"/>
  <c r="J64" i="4"/>
  <c r="L64" i="4" s="1"/>
  <c r="J63" i="4"/>
  <c r="L63" i="4" s="1"/>
  <c r="J62" i="4"/>
  <c r="L62" i="4" s="1"/>
  <c r="M62" i="4" s="1"/>
  <c r="J61" i="4"/>
  <c r="L61" i="4" s="1"/>
  <c r="M61" i="4" s="1"/>
  <c r="J57" i="4"/>
  <c r="L57" i="4" s="1"/>
  <c r="J56" i="4"/>
  <c r="L56" i="4" s="1"/>
  <c r="J55" i="4"/>
  <c r="L55" i="4" s="1"/>
  <c r="J54" i="4"/>
  <c r="L54" i="4" s="1"/>
  <c r="J53" i="4"/>
  <c r="L53" i="4" s="1"/>
  <c r="J78" i="4"/>
  <c r="K60" i="4"/>
  <c r="K52" i="4"/>
  <c r="M52" i="4" s="1"/>
  <c r="H48" i="4"/>
  <c r="J51" i="4"/>
  <c r="L51" i="4" s="1"/>
  <c r="M51" i="4" s="1"/>
  <c r="J50" i="4"/>
  <c r="L50" i="4" s="1"/>
  <c r="J49" i="4"/>
  <c r="L49" i="4" s="1"/>
  <c r="M49" i="4" s="1"/>
  <c r="K48" i="4"/>
  <c r="J40" i="4"/>
  <c r="J34" i="4"/>
  <c r="L34" i="4" s="1"/>
  <c r="J48" i="4" l="1"/>
  <c r="L48" i="4" s="1"/>
  <c r="M48" i="4" s="1"/>
  <c r="J72" i="4"/>
  <c r="J43" i="6"/>
  <c r="J37" i="6" s="1"/>
  <c r="J66" i="4"/>
  <c r="J60" i="4"/>
  <c r="L60" i="4" s="1"/>
  <c r="M60" i="4" s="1"/>
  <c r="J52" i="4"/>
  <c r="L52" i="4" s="1"/>
  <c r="K47" i="4"/>
  <c r="J59" i="4" l="1"/>
  <c r="J47" i="4"/>
  <c r="L47" i="4" s="1"/>
  <c r="M47" i="4" s="1"/>
  <c r="J57" i="6"/>
  <c r="J58" i="4" l="1"/>
  <c r="J46" i="4"/>
  <c r="J86" i="4" l="1"/>
  <c r="J17" i="4" l="1"/>
  <c r="J14" i="4"/>
  <c r="J7" i="4"/>
  <c r="J13" i="4" l="1"/>
  <c r="K100" i="4"/>
  <c r="K91" i="4"/>
  <c r="K81" i="4"/>
  <c r="K78" i="4"/>
  <c r="K72" i="4"/>
  <c r="K66" i="4"/>
  <c r="L66" i="4" s="1"/>
  <c r="M66" i="4" s="1"/>
  <c r="K59" i="4"/>
  <c r="J30" i="4"/>
  <c r="L30" i="4" s="1"/>
  <c r="I29" i="4"/>
  <c r="I28" i="4" s="1"/>
  <c r="H29" i="4"/>
  <c r="H28" i="4" s="1"/>
  <c r="J33" i="4"/>
  <c r="L33" i="4" s="1"/>
  <c r="J32" i="4"/>
  <c r="L32" i="4" s="1"/>
  <c r="J31" i="4"/>
  <c r="L31" i="4" s="1"/>
  <c r="K40" i="4"/>
  <c r="K17" i="4"/>
  <c r="M17" i="4" s="1"/>
  <c r="K14" i="4"/>
  <c r="M14" i="4" s="1"/>
  <c r="K7" i="4"/>
  <c r="M7" i="4" s="1"/>
  <c r="M72" i="4" l="1"/>
  <c r="L72" i="4"/>
  <c r="L7" i="4"/>
  <c r="M78" i="4"/>
  <c r="L78" i="4"/>
  <c r="L13" i="4"/>
  <c r="M100" i="4"/>
  <c r="L100" i="4"/>
  <c r="L59" i="4"/>
  <c r="M59" i="4" s="1"/>
  <c r="M81" i="4"/>
  <c r="L81" i="4"/>
  <c r="L17" i="4"/>
  <c r="M40" i="4"/>
  <c r="L40" i="4"/>
  <c r="M91" i="4"/>
  <c r="L91" i="4"/>
  <c r="L14" i="4"/>
  <c r="K58" i="4"/>
  <c r="L58" i="4" s="1"/>
  <c r="M58" i="4" s="1"/>
  <c r="K13" i="4"/>
  <c r="M13" i="4" s="1"/>
  <c r="J29" i="4"/>
  <c r="L29" i="4" s="1"/>
  <c r="H24" i="8"/>
  <c r="I24" i="8" s="1"/>
  <c r="J24" i="8" s="1"/>
  <c r="H43" i="6"/>
  <c r="H101" i="8"/>
  <c r="H72" i="4"/>
  <c r="J101" i="8" l="1"/>
  <c r="I101" i="8"/>
  <c r="J28" i="4"/>
  <c r="L28" i="4" s="1"/>
  <c r="K46" i="4"/>
  <c r="L46" i="4" s="1"/>
  <c r="M46" i="4" s="1"/>
  <c r="K37" i="4"/>
  <c r="M37" i="4" s="1"/>
  <c r="H63" i="8"/>
  <c r="L43" i="6"/>
  <c r="L37" i="6" s="1"/>
  <c r="H60" i="4"/>
  <c r="H59" i="4" s="1"/>
  <c r="H66" i="4"/>
  <c r="K30" i="6"/>
  <c r="H36" i="8"/>
  <c r="I36" i="8" s="1"/>
  <c r="J36" i="8" s="1"/>
  <c r="H39" i="8"/>
  <c r="I39" i="8" s="1"/>
  <c r="J39" i="8" s="1"/>
  <c r="H57" i="8"/>
  <c r="I57" i="8" s="1"/>
  <c r="J57" i="8" s="1"/>
  <c r="H78" i="8"/>
  <c r="I78" i="8" s="1"/>
  <c r="J78" i="8" s="1"/>
  <c r="H9" i="8"/>
  <c r="I9" i="8" s="1"/>
  <c r="J9" i="8" s="1"/>
  <c r="I43" i="6"/>
  <c r="I57" i="6" s="1"/>
  <c r="H52" i="4"/>
  <c r="I60" i="4"/>
  <c r="I59" i="4" s="1"/>
  <c r="I48" i="4"/>
  <c r="I72" i="4"/>
  <c r="I66" i="4"/>
  <c r="I52" i="4"/>
  <c r="H98" i="8"/>
  <c r="H95" i="8"/>
  <c r="H90" i="8"/>
  <c r="H109" i="8"/>
  <c r="H75" i="8"/>
  <c r="H70" i="8"/>
  <c r="L71" i="6"/>
  <c r="K71" i="6"/>
  <c r="M71" i="6" s="1"/>
  <c r="N71" i="6" s="1"/>
  <c r="L62" i="6"/>
  <c r="K62" i="6"/>
  <c r="L35" i="6"/>
  <c r="K35" i="6"/>
  <c r="L30" i="6"/>
  <c r="K10" i="6"/>
  <c r="L10" i="6"/>
  <c r="L8" i="6"/>
  <c r="L22" i="6" s="1"/>
  <c r="J98" i="8" l="1"/>
  <c r="I98" i="8"/>
  <c r="J70" i="8"/>
  <c r="I70" i="8"/>
  <c r="J95" i="8"/>
  <c r="I95" i="8"/>
  <c r="J75" i="8"/>
  <c r="I75" i="8"/>
  <c r="J109" i="8"/>
  <c r="I109" i="8"/>
  <c r="J63" i="8"/>
  <c r="I63" i="8"/>
  <c r="J90" i="8"/>
  <c r="I90" i="8"/>
  <c r="K86" i="4"/>
  <c r="J37" i="4"/>
  <c r="L37" i="4" s="1"/>
  <c r="K8" i="6"/>
  <c r="K22" i="6" s="1"/>
  <c r="L57" i="6"/>
  <c r="L64" i="6" s="1"/>
  <c r="K37" i="6"/>
  <c r="I58" i="4"/>
  <c r="H116" i="8"/>
  <c r="H104" i="8"/>
  <c r="H7" i="8"/>
  <c r="I7" i="8" s="1"/>
  <c r="J7" i="8" s="1"/>
  <c r="I47" i="4"/>
  <c r="H58" i="4"/>
  <c r="H47" i="4"/>
  <c r="H83" i="8"/>
  <c r="I83" i="8" s="1"/>
  <c r="J83" i="8" s="1"/>
  <c r="J104" i="8" l="1"/>
  <c r="I104" i="8"/>
  <c r="J116" i="8"/>
  <c r="I116" i="8"/>
  <c r="L86" i="4"/>
  <c r="M86" i="4" s="1"/>
  <c r="J93" i="4"/>
  <c r="L93" i="4" s="1"/>
  <c r="M93" i="4" s="1"/>
  <c r="K93" i="4"/>
  <c r="H33" i="8"/>
  <c r="I33" i="8" s="1"/>
  <c r="J33" i="8" s="1"/>
  <c r="I46" i="4"/>
  <c r="H46" i="4"/>
  <c r="K57" i="6"/>
  <c r="H85" i="8" l="1"/>
  <c r="I85" i="8" s="1"/>
  <c r="J85" i="8" s="1"/>
  <c r="K64" i="6"/>
  <c r="H106" i="8" l="1"/>
  <c r="I106" i="8" s="1"/>
  <c r="J106" i="8" s="1"/>
  <c r="H118" i="8" l="1"/>
  <c r="I118" i="8" s="1"/>
  <c r="J118" i="8" s="1"/>
</calcChain>
</file>

<file path=xl/sharedStrings.xml><?xml version="1.0" encoding="utf-8"?>
<sst xmlns="http://schemas.openxmlformats.org/spreadsheetml/2006/main" count="514" uniqueCount="298">
  <si>
    <t xml:space="preserve">                  STATO  PATRIMONIALE</t>
  </si>
  <si>
    <r>
      <t>Importi</t>
    </r>
    <r>
      <rPr>
        <b/>
        <sz val="12"/>
        <rFont val="Tahoma"/>
        <family val="2"/>
      </rPr>
      <t xml:space="preserve">: Euro    </t>
    </r>
  </si>
  <si>
    <r>
      <t xml:space="preserve">                  A</t>
    </r>
    <r>
      <rPr>
        <b/>
        <sz val="16"/>
        <rFont val="Tahoma"/>
        <family val="2"/>
      </rPr>
      <t>TTIVO</t>
    </r>
  </si>
  <si>
    <t>Importo</t>
  </si>
  <si>
    <t>%</t>
  </si>
  <si>
    <t>A)</t>
  </si>
  <si>
    <t>IMMOBILIZZAZIONI</t>
  </si>
  <si>
    <t>I</t>
  </si>
  <si>
    <t>Immobilizzazioni immateriali</t>
  </si>
  <si>
    <t>1)</t>
  </si>
  <si>
    <t>Costi d'impianto e di ampliamento</t>
  </si>
  <si>
    <t>2)</t>
  </si>
  <si>
    <t>3)</t>
  </si>
  <si>
    <t>4)</t>
  </si>
  <si>
    <t>5)</t>
  </si>
  <si>
    <t>II</t>
  </si>
  <si>
    <t>Immobilizzazioni materiali</t>
  </si>
  <si>
    <t>Terreni</t>
  </si>
  <si>
    <t>Fabbricati</t>
  </si>
  <si>
    <t>a)</t>
  </si>
  <si>
    <t>b)</t>
  </si>
  <si>
    <t>Impianti e macchinari</t>
  </si>
  <si>
    <t>Attrezzature sanitarie e scientifiche</t>
  </si>
  <si>
    <t>Mobili e arredi</t>
  </si>
  <si>
    <t>6)</t>
  </si>
  <si>
    <t>Automezzi</t>
  </si>
  <si>
    <t>7)</t>
  </si>
  <si>
    <t>8)</t>
  </si>
  <si>
    <t>III</t>
  </si>
  <si>
    <t>B)</t>
  </si>
  <si>
    <t>ATTIVO CIRCOLANTE</t>
  </si>
  <si>
    <t>Rimanenze</t>
  </si>
  <si>
    <t>IV</t>
  </si>
  <si>
    <t>Disponibilità liquide</t>
  </si>
  <si>
    <t>Cassa</t>
  </si>
  <si>
    <t>Istituto Tesoriere</t>
  </si>
  <si>
    <t>C)</t>
  </si>
  <si>
    <t>D)</t>
  </si>
  <si>
    <t>CONTI D'ORDINE</t>
  </si>
  <si>
    <t>Depositi cauzionali</t>
  </si>
  <si>
    <r>
      <t xml:space="preserve">                  P</t>
    </r>
    <r>
      <rPr>
        <b/>
        <sz val="16"/>
        <rFont val="Tahoma"/>
        <family val="2"/>
      </rPr>
      <t xml:space="preserve">ASSIVO E </t>
    </r>
    <r>
      <rPr>
        <b/>
        <sz val="18"/>
        <rFont val="Tahoma"/>
        <family val="2"/>
      </rPr>
      <t>P</t>
    </r>
    <r>
      <rPr>
        <b/>
        <sz val="16"/>
        <rFont val="Tahoma"/>
        <family val="2"/>
      </rPr>
      <t>ATRIMONIO NETTO</t>
    </r>
  </si>
  <si>
    <t>PATRIMONIO NETTO</t>
  </si>
  <si>
    <t>Finanziamenti per investimenti</t>
  </si>
  <si>
    <t>Fondo di dotazione</t>
  </si>
  <si>
    <t>Contributi per ripiano perdite</t>
  </si>
  <si>
    <t>V</t>
  </si>
  <si>
    <t>Utili (perdite) portati a nuovo</t>
  </si>
  <si>
    <t>VI</t>
  </si>
  <si>
    <t>Utile (perdita) dell'esercizio</t>
  </si>
  <si>
    <t>FONDI PER RISCHI ED ONERI</t>
  </si>
  <si>
    <t>TRATTAMENTO FINE RAPPORTO</t>
  </si>
  <si>
    <t>Debiti tributari</t>
  </si>
  <si>
    <t>9)</t>
  </si>
  <si>
    <t>E)</t>
  </si>
  <si>
    <t>F)</t>
  </si>
  <si>
    <t>Costi di ricerca e sviluppo</t>
  </si>
  <si>
    <t>Altre immobilizzazioni immateriali</t>
  </si>
  <si>
    <t>Oggetti d'arte</t>
  </si>
  <si>
    <t>Crediti finanziari</t>
  </si>
  <si>
    <t>Partecipazioni</t>
  </si>
  <si>
    <t>Altri titoli</t>
  </si>
  <si>
    <t>c)</t>
  </si>
  <si>
    <t>Crediti finanziari v/Stato</t>
  </si>
  <si>
    <t>Crediti finanziari v/altri</t>
  </si>
  <si>
    <t>Crediti finanziari v/Regione</t>
  </si>
  <si>
    <t>Partecipazioni che non costituiscono immobilizzazioni</t>
  </si>
  <si>
    <t>Conto corrente postale</t>
  </si>
  <si>
    <t>Ratei attivi</t>
  </si>
  <si>
    <t>Ratei passivi</t>
  </si>
  <si>
    <t>Fabbricati non strumentali (disponibili)</t>
  </si>
  <si>
    <t>Fabbricati strumentali (indisponibili)</t>
  </si>
  <si>
    <t>Crediti v/Comuni</t>
  </si>
  <si>
    <t>VII</t>
  </si>
  <si>
    <t>Canoni di leasing ancora da pagare</t>
  </si>
  <si>
    <t>Altri conti d'ordine</t>
  </si>
  <si>
    <t>TOTALE ATTIVO (A+B+C)</t>
  </si>
  <si>
    <t>Crediti v/Stato</t>
  </si>
  <si>
    <t>Crediti v/Stato - parte corrente</t>
  </si>
  <si>
    <t>Crediti v/Stato - altro</t>
  </si>
  <si>
    <t>Crediti v/Stato - investimenti</t>
  </si>
  <si>
    <t>Crediti v/Regione o Provincia Autonoma</t>
  </si>
  <si>
    <t>Crediti v/Regione o Provincia Autonoma - parte corrente</t>
  </si>
  <si>
    <t>Crediti v/Erario</t>
  </si>
  <si>
    <t>Finanziamenti da Regione per investimenti</t>
  </si>
  <si>
    <t>Finanziamenti da Stato per investimenti</t>
  </si>
  <si>
    <t>Altre riserve</t>
  </si>
  <si>
    <t>Fondi per rischi</t>
  </si>
  <si>
    <t>Fondi per imposte, anche differite</t>
  </si>
  <si>
    <t>Premi operosità</t>
  </si>
  <si>
    <t>Debiti v/Istituto Tesoriere</t>
  </si>
  <si>
    <t>Debiti v/altri finanziatori</t>
  </si>
  <si>
    <t>Debiti v/Stato</t>
  </si>
  <si>
    <t>Debiti v/Regione o Provincia Autonoma</t>
  </si>
  <si>
    <t>Debiti v/Comuni</t>
  </si>
  <si>
    <t>Debiti v/aziende sanitarie pubbliche</t>
  </si>
  <si>
    <t>Debiti v/fornitori</t>
  </si>
  <si>
    <t>Debiti v/istituti previdenziali, assistenziali e sicurezza sociale</t>
  </si>
  <si>
    <t>RATEI E RISCONTI ATTIVI</t>
  </si>
  <si>
    <t>RATEI E RISCONTI PASSIVI</t>
  </si>
  <si>
    <t>Risconti passivi</t>
  </si>
  <si>
    <t>TOTALE PASSIVO E PATRIMONIO NETTO (A+B+C+D+E)</t>
  </si>
  <si>
    <t>Risconti attivi</t>
  </si>
  <si>
    <t>CONTO  ECONOMICO</t>
  </si>
  <si>
    <t>VALORE DELLA PRODUZIONE</t>
  </si>
  <si>
    <t>Contributi in c/esercizio</t>
  </si>
  <si>
    <t>COSTI DELLA PRODUZIONE</t>
  </si>
  <si>
    <t>Acquisti di beni</t>
  </si>
  <si>
    <t>d)</t>
  </si>
  <si>
    <t>Oneri diversi di gestione</t>
  </si>
  <si>
    <t>e)</t>
  </si>
  <si>
    <t>Variazione delle rimanenze</t>
  </si>
  <si>
    <t>PROVENTI E ONERI FINANZIARI</t>
  </si>
  <si>
    <t>RETTIFICHE DI VALORE DI ATTIVITA' FINANZIARIE</t>
  </si>
  <si>
    <t>Rivalutazioni</t>
  </si>
  <si>
    <t>Svalutazioni</t>
  </si>
  <si>
    <t>PROVENTI E ONERI STRAORDINARI</t>
  </si>
  <si>
    <t>Minusvalenze</t>
  </si>
  <si>
    <t>Plusvalenze</t>
  </si>
  <si>
    <t>Contributi in c/esercizio - per ricerca</t>
  </si>
  <si>
    <t>da Ministero della Salute per ricerca corrente</t>
  </si>
  <si>
    <t>da Ministero della Salute per ricerca finalizzata</t>
  </si>
  <si>
    <t>da privati</t>
  </si>
  <si>
    <t>Altri ricavi e proventi</t>
  </si>
  <si>
    <t>Acquisti di beni sanitari</t>
  </si>
  <si>
    <t>Acquisti di beni non sanitari</t>
  </si>
  <si>
    <t>f)</t>
  </si>
  <si>
    <t>g)</t>
  </si>
  <si>
    <t>h)</t>
  </si>
  <si>
    <t>i)</t>
  </si>
  <si>
    <t>j)</t>
  </si>
  <si>
    <t>k)</t>
  </si>
  <si>
    <t>Finanziamenti da Stato - altro</t>
  </si>
  <si>
    <t>Costi del personale</t>
  </si>
  <si>
    <t>Personale dirigente medico</t>
  </si>
  <si>
    <t>Personale dirigente ruolo sanitario non medico</t>
  </si>
  <si>
    <t>Personale comparto ruolo sanitario</t>
  </si>
  <si>
    <t>Personale dirigente altri ruoli</t>
  </si>
  <si>
    <t>Personale comparto altri ruoli</t>
  </si>
  <si>
    <t>Ammortamenti</t>
  </si>
  <si>
    <t>Accantonamenti</t>
  </si>
  <si>
    <t>Accantonamenti per rischi</t>
  </si>
  <si>
    <t>Altri accantonamenti</t>
  </si>
  <si>
    <t>Interessi passivi ed altri oneri finanziari</t>
  </si>
  <si>
    <t>Interessi attivi ed altri proventi finanziari</t>
  </si>
  <si>
    <t>Proventi straordinari</t>
  </si>
  <si>
    <t>Altri proventi straordinari</t>
  </si>
  <si>
    <t>Oneri straordinari</t>
  </si>
  <si>
    <t>Altri oneri straordinari</t>
  </si>
  <si>
    <t>DIFF. TRA VALORE E COSTI DELLA PRODUZIONE (A-B)</t>
  </si>
  <si>
    <t>RISULTATO PRIMA DELLE IMPOSTE (A-B+C+D+E)</t>
  </si>
  <si>
    <t>Y)</t>
  </si>
  <si>
    <t>IMPOSTE SUL REDDITO DELL'ESERCIZIO</t>
  </si>
  <si>
    <t>Totale Y)</t>
  </si>
  <si>
    <t>Totale E)</t>
  </si>
  <si>
    <t>Totale D)</t>
  </si>
  <si>
    <t>Totale C)</t>
  </si>
  <si>
    <t>Totale B)</t>
  </si>
  <si>
    <t>Totale A)</t>
  </si>
  <si>
    <t>Totale F)</t>
  </si>
  <si>
    <t>IRAP</t>
  </si>
  <si>
    <t>IRES</t>
  </si>
  <si>
    <t>Accantonamento a fondo imposte (accertamenti, condoni, ecc.)</t>
  </si>
  <si>
    <t>IRAP relativa a personale dipendente</t>
  </si>
  <si>
    <t>IRAP relativa ad attività commerciali</t>
  </si>
  <si>
    <t>IRAP relativa ad attività di libera professione (intramoenia)</t>
  </si>
  <si>
    <t>IRAP relativa a collaboratori e personale assimilato a lavoro dipendente</t>
  </si>
  <si>
    <t>UTILE (PERDITA) DELL'ESERCIZIO</t>
  </si>
  <si>
    <t>10)</t>
  </si>
  <si>
    <t>11)</t>
  </si>
  <si>
    <t>12)</t>
  </si>
  <si>
    <t>Mutui passivi</t>
  </si>
  <si>
    <t>Concorsi, recuperi e rimborsi</t>
  </si>
  <si>
    <t>Finanziamenti per beni di prima dotazione</t>
  </si>
  <si>
    <t>Finanziamenti per investimenti da rettifica contributi in conto esercizio</t>
  </si>
  <si>
    <t>Fondi da distribuire</t>
  </si>
  <si>
    <t>Ricavi per prestazioni sanitarie e sociosanitarie - altro</t>
  </si>
  <si>
    <t>Ricavi per prestazioni sanitarie e sociosanitarie - intramoenia</t>
  </si>
  <si>
    <t>Crediti v/aziende sanitarie pubbliche della Regione</t>
  </si>
  <si>
    <t>Crediti v/aziende sanitarie pubbliche fuori Regione</t>
  </si>
  <si>
    <t>Debiti v/aziende sanitarie pubbliche fuori Regione</t>
  </si>
  <si>
    <t>Finanziamenti da altri soggetti pubblici per investimenti</t>
  </si>
  <si>
    <t>Immobilizzazioni immateriali in corso e acconti</t>
  </si>
  <si>
    <t>Crediti v/Regione o Provincia Autonoma per spesa corrente</t>
  </si>
  <si>
    <t>Attività finanziarie che non costituiscono immobilizzazioni</t>
  </si>
  <si>
    <t>Beni in comodato</t>
  </si>
  <si>
    <t>Godimento di beni di terzi</t>
  </si>
  <si>
    <t>Finanziamenti da Stato per ricerca</t>
  </si>
  <si>
    <t>Riserve da donazioni e lasciti vincolati ad investimenti</t>
  </si>
  <si>
    <t>TFR personale dipendente</t>
  </si>
  <si>
    <t>DEBITI (con separata indicazione, per ciascuna voce, degli importi esigibili oltre l'esercizio successivo)</t>
  </si>
  <si>
    <t>Incrementi delle immobilizzazioni per lavori interni</t>
  </si>
  <si>
    <t>Contributi in c/esercizio - da Regione o Provincia Autonoma per quota F.S. regionale</t>
  </si>
  <si>
    <t>da Regione e altri soggetti pubblici</t>
  </si>
  <si>
    <t>Quota contributi in c/capitale imputata nell'esercizio</t>
  </si>
  <si>
    <t>Acquisti di servizi sanitari - Medicina di base</t>
  </si>
  <si>
    <t>Acquisti di servizi sanitari - Farmaceutica</t>
  </si>
  <si>
    <t>Acquisti di servizi non sanitari</t>
  </si>
  <si>
    <t>Ammortamenti immobilizzazioni immateriali</t>
  </si>
  <si>
    <t>Svalutazione delle immobilizzazioni e dei crediti</t>
  </si>
  <si>
    <t>Variazione delle rimanenze sanitarie</t>
  </si>
  <si>
    <t>Variazione delle rimanenze non sanitarie</t>
  </si>
  <si>
    <t>Crediti v/Stato - investimenti per ricerca</t>
  </si>
  <si>
    <t>Terreni disponibili</t>
  </si>
  <si>
    <t>Terreni indisponibili</t>
  </si>
  <si>
    <t>Altre immobilizzazioni materiali</t>
  </si>
  <si>
    <t>Rimanenze beni sanitari</t>
  </si>
  <si>
    <t>Rimanenze beni non sanitari</t>
  </si>
  <si>
    <t>Acconti per acquisti beni sanitari</t>
  </si>
  <si>
    <t>Acconti per acquisti beni non sanitari</t>
  </si>
  <si>
    <t>Crediti v/Ministero della Salute per ricerca corrente</t>
  </si>
  <si>
    <t>Crediti v/Ministero della Salute per ricerca finalizzata</t>
  </si>
  <si>
    <t>Crediti v/Regione o Provincia Autonoma per ricerca</t>
  </si>
  <si>
    <t>Altri titoli che non costituiscono immobilizzazioni</t>
  </si>
  <si>
    <t>Diritti di brevetto e di utilizzazione delle opere dell'ingegno</t>
  </si>
  <si>
    <t>Crediti v/società partecipate e/o enti dipendenti della Regione</t>
  </si>
  <si>
    <t>Debiti v/società partecipate e/o enti dipendenti della Regione</t>
  </si>
  <si>
    <t>Rettifica contributi c/esercizio per destinazione ad investimenti</t>
  </si>
  <si>
    <t>Utilizzo fondi per quote inutilizzate contributi vincolati di esercizi precedenti</t>
  </si>
  <si>
    <t>Accantonamenti per quote inutilizzate di contributi vincolati</t>
  </si>
  <si>
    <t>Crediti finanziari v/partecipate</t>
  </si>
  <si>
    <t>Titoli</t>
  </si>
  <si>
    <t>Crediti v/Stato - per ricerca</t>
  </si>
  <si>
    <t>Crediti v/prefetture</t>
  </si>
  <si>
    <t>Crediti v/aziende sanitarie pubbliche e acconto quota FSR da distribuire</t>
  </si>
  <si>
    <t>Crediti v/altri</t>
  </si>
  <si>
    <t>Tesoreria Unica</t>
  </si>
  <si>
    <t xml:space="preserve">Debiti v/aziende sanitarie pubbliche della Regione per finanziamento sanitario aggiuntivo corrente LEA </t>
  </si>
  <si>
    <t xml:space="preserve">Debiti v/aziende sanitarie pubbliche della Regione per finanziamento sanitario aggiuntivo corrente extra LEA </t>
  </si>
  <si>
    <t>Contributi da Regione o Prov. Aut. (extra fondo) - Risorse aggiuntive da bilancio a titolo di copertura LEA</t>
  </si>
  <si>
    <t>Contributi da Regione o Prov. Aut. (extra fondo) - Risorse aggiuntive da bilancio a titolo di copertura extra LEA</t>
  </si>
  <si>
    <t>Contributi da Regione o Prov. Aut. (extra fondo) - vincolati</t>
  </si>
  <si>
    <t>Acquisti prestazioni di distribuzione farmaci File F</t>
  </si>
  <si>
    <t>Acquisti prestazioni termali in convenzione</t>
  </si>
  <si>
    <t>Acquisti prestazioni di trasporto sanitario</t>
  </si>
  <si>
    <t>l)</t>
  </si>
  <si>
    <t>Acquisti prestazioni  socio-sanitarie a rilevanza sanitaria</t>
  </si>
  <si>
    <t>m)</t>
  </si>
  <si>
    <t>Compartecipazione al personale per att. Libero-prof. (intramoenia)</t>
  </si>
  <si>
    <t>n)</t>
  </si>
  <si>
    <t>Rimborsi Assegni e contributi sanitari</t>
  </si>
  <si>
    <t>o)</t>
  </si>
  <si>
    <t>p)</t>
  </si>
  <si>
    <t>q)</t>
  </si>
  <si>
    <t>Acquisti prestazioni di psichiatrica residenziale e semiresidenziale</t>
  </si>
  <si>
    <t>Altri servizi sanitari e sociosanitari a rilevanza sanitaria</t>
  </si>
  <si>
    <t>Costi per differenziale Tariffe TUC</t>
  </si>
  <si>
    <t>Acquisti di servizi sanitari per assitenza specialistica ambulatoriale</t>
  </si>
  <si>
    <r>
      <t xml:space="preserve">Acquisti di servizi sanitari </t>
    </r>
    <r>
      <rPr>
        <sz val="12"/>
        <rFont val="Garamond"/>
        <family val="1"/>
      </rPr>
      <t>per assistenza ospedaliera</t>
    </r>
  </si>
  <si>
    <t>Acquisti di servizi sanitari per assistenza protesica</t>
  </si>
  <si>
    <t>Acquisti di servizi sanitari per assistenza integrativa</t>
  </si>
  <si>
    <t>Acquisti di servizi sanitari per assistenza riabilitativa</t>
  </si>
  <si>
    <r>
      <t>Consulenze, collaborazioni, interinale, altre prestazioni di lavoro non sanitarie</t>
    </r>
    <r>
      <rPr>
        <sz val="12"/>
        <color indexed="10"/>
        <rFont val="Garamond"/>
        <family val="1"/>
      </rPr>
      <t xml:space="preserve"> </t>
    </r>
  </si>
  <si>
    <t>Formazione</t>
  </si>
  <si>
    <t>Manutenzione e riparazione</t>
  </si>
  <si>
    <t>Ammortamenti dei Fabbricati</t>
  </si>
  <si>
    <t>Ammortamenti delle altre immobilizzazioni materiali</t>
  </si>
  <si>
    <t xml:space="preserve">Accantonamenti per premio operosità </t>
  </si>
  <si>
    <t>Immobilizzazioni materiali in corso e acconti</t>
  </si>
  <si>
    <t xml:space="preserve">Crediti v/Stato per ricerca - altre Amministrazioni centrali </t>
  </si>
  <si>
    <t xml:space="preserve">a)  Crediti v/Regione o Provincia Autonoma per finanziamento sanitario ordinario corrente </t>
  </si>
  <si>
    <t>b)  Crediti v/Regione o Provincia Autonoma per finanziamento sanitario aggiuntivo corrente LEA</t>
  </si>
  <si>
    <t>c)  Crediti v/Regione o Provincia Autonoma per finanziamento sanitario aggiuntivo corrente extra LEA</t>
  </si>
  <si>
    <t>Finanziamenti da Stato ex art. 20 Legge 67/88</t>
  </si>
  <si>
    <t>Quota inutilizzata contributi di parte corrente vincolati</t>
  </si>
  <si>
    <t>Altri fondi oneri</t>
  </si>
  <si>
    <t>Debiti v/aziende sanitarie pubbliche della Regione per spesa corrente e mobilità</t>
  </si>
  <si>
    <t>Debiti v/aziende sanitarie pubbliche della Regione per versamenti a patrimonio netto</t>
  </si>
  <si>
    <r>
      <t xml:space="preserve">Crediti v/Stato per spesa corrente </t>
    </r>
    <r>
      <rPr>
        <sz val="11"/>
        <rFont val="Garamond"/>
        <family val="1"/>
      </rPr>
      <t>e acconti</t>
    </r>
  </si>
  <si>
    <t>Crediti v/Regione o Provincia Autonoma - patrimonio netto</t>
  </si>
  <si>
    <t>Debiti v/altri</t>
  </si>
  <si>
    <t>Contributi in c/esercizio - extra fondo</t>
  </si>
  <si>
    <t>Contributi da Regione o Prov. Aut. (extra fondo) - altro</t>
  </si>
  <si>
    <t>Contributi da aziende sanitarie pubbliche (extra fondo)</t>
  </si>
  <si>
    <t>Contributi da altri soggetti pubblici</t>
  </si>
  <si>
    <t>Contributi in c/esercizio - da privati</t>
  </si>
  <si>
    <t>Ricavi per prestazioni sanitarie e sociosanitarie a rilevanza sanitaria</t>
  </si>
  <si>
    <t>Ricavi per prestazioni sanitarie e sociosanitarie - ad aziende sanitarie pubbliche</t>
  </si>
  <si>
    <t>Compartecipazione alla spesa per prestazioni sanitarie (Ticket)</t>
  </si>
  <si>
    <t>Acquisti di servizi sanitari</t>
  </si>
  <si>
    <t>Consulenze, collaborazioni, interinale, altre prestazioni di lavoro sanitarie e sociosanitarie</t>
  </si>
  <si>
    <t>Servizi non sanitari</t>
  </si>
  <si>
    <r>
      <t>Immobilizzazioni finanziarie (</t>
    </r>
    <r>
      <rPr>
        <b/>
        <i/>
        <sz val="12"/>
        <rFont val="Garamond"/>
        <family val="1"/>
      </rPr>
      <t>con separata indicazione, per ciascuna voce dei crediti, degli importi esigibili entro l'esercizio successivo</t>
    </r>
    <r>
      <rPr>
        <b/>
        <sz val="12"/>
        <rFont val="Garamond"/>
        <family val="1"/>
      </rPr>
      <t>)</t>
    </r>
  </si>
  <si>
    <t>Crediti v/Regione o Provincia Autonoma per finanziamento per investimenti</t>
  </si>
  <si>
    <t>Crediti v/Regione o Provincia Autonoma per incremento fondo di dotazione</t>
  </si>
  <si>
    <t>Crediti v/Regione o Provincia Autonoma per ripiano perdite</t>
  </si>
  <si>
    <t>Crediti v/Regione o Provincia Autonoma per ricostituzione risorse da investimenti esercizi precedenti</t>
  </si>
  <si>
    <t>d)  Crediti v/Regione o Provincia Autonoma per spesa corrente - altro</t>
  </si>
  <si>
    <t>Debiti v/aziende sanitarie pubbliche della Regione per altre prestazioni</t>
  </si>
  <si>
    <t>Entro 12 mesi</t>
  </si>
  <si>
    <t>Oltre 12 mesi</t>
  </si>
  <si>
    <r>
      <t>Crediti (</t>
    </r>
    <r>
      <rPr>
        <b/>
        <i/>
        <sz val="12"/>
        <rFont val="Garamond"/>
        <family val="1"/>
      </rPr>
      <t>con separata indicazione, per ciascuna voce, degli importi esigibili  oltre l'esercizio successivo</t>
    </r>
    <r>
      <rPr>
        <b/>
        <sz val="12"/>
        <rFont val="Garamond"/>
        <family val="1"/>
      </rPr>
      <t>)</t>
    </r>
  </si>
  <si>
    <t>Anno
2012</t>
  </si>
  <si>
    <r>
      <t>S</t>
    </r>
    <r>
      <rPr>
        <b/>
        <sz val="12"/>
        <rFont val="Garamond"/>
        <family val="1"/>
      </rPr>
      <t>CHEMA</t>
    </r>
    <r>
      <rPr>
        <b/>
        <sz val="14"/>
        <rFont val="Garamond"/>
        <family val="1"/>
      </rPr>
      <t xml:space="preserve"> D</t>
    </r>
    <r>
      <rPr>
        <b/>
        <sz val="12"/>
        <rFont val="Garamond"/>
        <family val="1"/>
      </rPr>
      <t>I</t>
    </r>
    <r>
      <rPr>
        <b/>
        <sz val="14"/>
        <rFont val="Garamond"/>
        <family val="1"/>
      </rPr>
      <t xml:space="preserve"> B</t>
    </r>
    <r>
      <rPr>
        <b/>
        <sz val="12"/>
        <rFont val="Garamond"/>
        <family val="1"/>
      </rPr>
      <t>ILANCIO</t>
    </r>
    <r>
      <rPr>
        <b/>
        <sz val="14"/>
        <rFont val="Garamond"/>
        <family val="1"/>
      </rPr>
      <t xml:space="preserve">
</t>
    </r>
    <r>
      <rPr>
        <i/>
        <sz val="14"/>
        <rFont val="Garamond"/>
        <family val="1"/>
      </rPr>
      <t>Decreto Interministeriale 118/2011</t>
    </r>
  </si>
  <si>
    <t>VARIAZIONE 2012/2011</t>
  </si>
  <si>
    <r>
      <t>S</t>
    </r>
    <r>
      <rPr>
        <b/>
        <sz val="12"/>
        <rFont val="Garamond"/>
        <family val="1"/>
      </rPr>
      <t>CHEMA</t>
    </r>
    <r>
      <rPr>
        <b/>
        <sz val="14"/>
        <rFont val="Garamond"/>
        <family val="1"/>
      </rPr>
      <t xml:space="preserve"> D</t>
    </r>
    <r>
      <rPr>
        <b/>
        <sz val="12"/>
        <rFont val="Garamond"/>
        <family val="1"/>
      </rPr>
      <t xml:space="preserve">I </t>
    </r>
    <r>
      <rPr>
        <b/>
        <sz val="14"/>
        <rFont val="Garamond"/>
        <family val="1"/>
      </rPr>
      <t>B</t>
    </r>
    <r>
      <rPr>
        <b/>
        <sz val="12"/>
        <rFont val="Garamond"/>
        <family val="1"/>
      </rPr>
      <t>ILANCIO</t>
    </r>
    <r>
      <rPr>
        <b/>
        <sz val="14"/>
        <rFont val="Garamond"/>
        <family val="1"/>
      </rPr>
      <t xml:space="preserve">
</t>
    </r>
    <r>
      <rPr>
        <i/>
        <sz val="14"/>
        <rFont val="Garamond"/>
        <family val="1"/>
      </rPr>
      <t>Decreto Interministeriale 20/03/2013</t>
    </r>
  </si>
  <si>
    <t>Anno
2013</t>
  </si>
  <si>
    <t>VARIAZIONE 2014/2013</t>
  </si>
  <si>
    <t>Anno
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</si>
</sst>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 * #,##0_ ;_ * \-#,##0_ ;_ * &quot;-&quot;_ ;_ @_ "/>
    <numFmt numFmtId="165" formatCode="_ * #,##0.00_ ;_ * \-#,##0.00_ ;_ * &quot;-&quot;??_ ;_ @_ "/>
    <numFmt numFmtId="166" formatCode="_(* #,##0_);_(* \(#,##0\);_(* &quot;-&quot;_);_(@_)"/>
    <numFmt numFmtId="167" formatCode="_-* #,##0_-;\-* #,##0_-;_-* &quot;-&quot;??_-;_-@_-"/>
    <numFmt numFmtId="168" formatCode="_ * #,##0_ ;_ * \-#,##0_ ;_ * &quot;-&quot;??_ ;_ @_ "/>
    <numFmt numFmtId="169" formatCode="0.0%"/>
    <numFmt numFmtId="170" formatCode="_ * #,##0.00_ ;_ * \-#,##0.00_ ;_ * &quot;-&quot;_ ;_ @_ "/>
  </numFmts>
  <fonts count="56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8"/>
      <name val="Tahoma"/>
      <family val="2"/>
    </font>
    <font>
      <b/>
      <sz val="16"/>
      <name val="Tahoma"/>
      <family val="2"/>
    </font>
    <font>
      <b/>
      <i/>
      <sz val="12"/>
      <name val="Tahoma"/>
      <family val="2"/>
    </font>
    <font>
      <b/>
      <sz val="12"/>
      <name val="Tahoma"/>
      <family val="2"/>
    </font>
    <font>
      <b/>
      <sz val="10"/>
      <name val="Tahoma"/>
      <family val="2"/>
    </font>
    <font>
      <sz val="12"/>
      <name val="Tahoma"/>
      <family val="2"/>
    </font>
    <font>
      <i/>
      <sz val="14"/>
      <name val="Tahoma"/>
      <family val="2"/>
    </font>
    <font>
      <i/>
      <sz val="11"/>
      <name val="Tahoma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Garamond"/>
      <family val="1"/>
    </font>
    <font>
      <b/>
      <i/>
      <sz val="10"/>
      <name val="Tahoma"/>
      <family val="2"/>
    </font>
    <font>
      <sz val="10"/>
      <name val="Arial"/>
      <family val="2"/>
    </font>
    <font>
      <i/>
      <sz val="12"/>
      <name val="Garamond"/>
      <family val="1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i/>
      <sz val="12"/>
      <name val="Garamond"/>
      <family val="1"/>
    </font>
    <font>
      <b/>
      <u/>
      <sz val="12"/>
      <name val="Garamond"/>
      <family val="1"/>
    </font>
    <font>
      <sz val="12"/>
      <name val="Times New Roman"/>
      <family val="1"/>
    </font>
    <font>
      <sz val="10"/>
      <name val="Arial"/>
      <family val="2"/>
    </font>
    <font>
      <i/>
      <sz val="14"/>
      <name val="Garamond"/>
      <family val="1"/>
    </font>
    <font>
      <sz val="10"/>
      <name val="Garamond"/>
      <family val="1"/>
    </font>
    <font>
      <sz val="12"/>
      <color indexed="10"/>
      <name val="Garamond"/>
      <family val="1"/>
    </font>
    <font>
      <b/>
      <u val="double"/>
      <sz val="12"/>
      <name val="Garamond"/>
      <family val="1"/>
    </font>
    <font>
      <sz val="11"/>
      <name val="Garamond"/>
      <family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1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8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93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2" borderId="0" applyNumberFormat="0" applyBorder="0" applyAlignment="0" applyProtection="0"/>
    <xf numFmtId="0" fontId="16" fillId="5" borderId="0" applyNumberFormat="0" applyBorder="0" applyAlignment="0" applyProtection="0"/>
    <xf numFmtId="0" fontId="16" fillId="3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3" borderId="0" applyNumberFormat="0" applyBorder="0" applyAlignment="0" applyProtection="0"/>
    <xf numFmtId="0" fontId="17" fillId="10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6" borderId="0" applyNumberFormat="0" applyBorder="0" applyAlignment="0" applyProtection="0"/>
    <xf numFmtId="0" fontId="17" fillId="10" borderId="0" applyNumberFormat="0" applyBorder="0" applyAlignment="0" applyProtection="0"/>
    <xf numFmtId="0" fontId="17" fillId="3" borderId="0" applyNumberFormat="0" applyBorder="0" applyAlignment="0" applyProtection="0"/>
    <xf numFmtId="0" fontId="18" fillId="2" borderId="1" applyNumberFormat="0" applyAlignment="0" applyProtection="0"/>
    <xf numFmtId="0" fontId="19" fillId="0" borderId="2" applyNumberFormat="0" applyFill="0" applyAlignment="0" applyProtection="0"/>
    <xf numFmtId="0" fontId="20" fillId="11" borderId="3" applyNumberFormat="0" applyAlignment="0" applyProtection="0"/>
    <xf numFmtId="0" fontId="17" fillId="10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0" borderId="0" applyNumberFormat="0" applyBorder="0" applyAlignment="0" applyProtection="0"/>
    <xf numFmtId="0" fontId="17" fillId="15" borderId="0" applyNumberFormat="0" applyBorder="0" applyAlignment="0" applyProtection="0"/>
    <xf numFmtId="166" fontId="1" fillId="0" borderId="0" applyFont="0" applyFill="0" applyBorder="0" applyAlignment="0" applyProtection="0"/>
    <xf numFmtId="166" fontId="34" fillId="0" borderId="0" applyFont="0" applyFill="0" applyBorder="0" applyAlignment="0" applyProtection="0"/>
    <xf numFmtId="43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4" fillId="0" borderId="0" applyFont="0" applyFill="0" applyBorder="0" applyAlignment="0" applyProtection="0"/>
    <xf numFmtId="0" fontId="21" fillId="8" borderId="0" applyNumberFormat="0" applyBorder="0" applyAlignment="0" applyProtection="0"/>
    <xf numFmtId="0" fontId="1" fillId="0" borderId="0"/>
    <xf numFmtId="0" fontId="34" fillId="0" borderId="0"/>
    <xf numFmtId="0" fontId="14" fillId="4" borderId="4" applyNumberFormat="0" applyFont="0" applyAlignment="0" applyProtection="0"/>
    <xf numFmtId="9" fontId="14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8" applyNumberFormat="0" applyFill="0" applyAlignment="0" applyProtection="0"/>
    <xf numFmtId="0" fontId="30" fillId="16" borderId="0" applyNumberFormat="0" applyBorder="0" applyAlignment="0" applyProtection="0"/>
    <xf numFmtId="0" fontId="31" fillId="17" borderId="0" applyNumberFormat="0" applyBorder="0" applyAlignment="0" applyProtection="0"/>
    <xf numFmtId="0" fontId="42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65" applyNumberFormat="0" applyFill="0" applyAlignment="0" applyProtection="0"/>
    <xf numFmtId="0" fontId="45" fillId="0" borderId="66" applyNumberFormat="0" applyFill="0" applyAlignment="0" applyProtection="0"/>
    <xf numFmtId="0" fontId="45" fillId="0" borderId="0" applyNumberFormat="0" applyFill="0" applyBorder="0" applyAlignment="0" applyProtection="0"/>
    <xf numFmtId="0" fontId="46" fillId="22" borderId="0" applyNumberFormat="0" applyBorder="0" applyAlignment="0" applyProtection="0"/>
    <xf numFmtId="0" fontId="47" fillId="23" borderId="0" applyNumberFormat="0" applyBorder="0" applyAlignment="0" applyProtection="0"/>
    <xf numFmtId="0" fontId="48" fillId="24" borderId="0" applyNumberFormat="0" applyBorder="0" applyAlignment="0" applyProtection="0"/>
    <xf numFmtId="0" fontId="49" fillId="21" borderId="63" applyNumberFormat="0" applyAlignment="0" applyProtection="0"/>
    <xf numFmtId="0" fontId="50" fillId="0" borderId="67" applyNumberFormat="0" applyFill="0" applyAlignment="0" applyProtection="0"/>
    <xf numFmtId="0" fontId="51" fillId="25" borderId="68" applyNumberFormat="0" applyAlignment="0" applyProtection="0"/>
    <xf numFmtId="0" fontId="52" fillId="0" borderId="0" applyNumberFormat="0" applyFill="0" applyBorder="0" applyAlignment="0" applyProtection="0"/>
    <xf numFmtId="0" fontId="41" fillId="26" borderId="69" applyNumberFormat="0" applyFont="0" applyAlignment="0" applyProtection="0"/>
    <xf numFmtId="0" fontId="53" fillId="0" borderId="0" applyNumberFormat="0" applyFill="0" applyBorder="0" applyAlignment="0" applyProtection="0"/>
    <xf numFmtId="0" fontId="54" fillId="0" borderId="70" applyNumberFormat="0" applyFill="0" applyAlignment="0" applyProtection="0"/>
    <xf numFmtId="0" fontId="55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55" fillId="30" borderId="0" applyNumberFormat="0" applyBorder="0" applyAlignment="0" applyProtection="0"/>
    <xf numFmtId="0" fontId="55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55" fillId="34" borderId="0" applyNumberFormat="0" applyBorder="0" applyAlignment="0" applyProtection="0"/>
    <xf numFmtId="0" fontId="55" fillId="35" borderId="0" applyNumberFormat="0" applyBorder="0" applyAlignment="0" applyProtection="0"/>
    <xf numFmtId="0" fontId="41" fillId="36" borderId="0" applyNumberFormat="0" applyBorder="0" applyAlignment="0" applyProtection="0"/>
    <xf numFmtId="0" fontId="41" fillId="37" borderId="0" applyNumberFormat="0" applyBorder="0" applyAlignment="0" applyProtection="0"/>
    <xf numFmtId="0" fontId="55" fillId="38" borderId="0" applyNumberFormat="0" applyBorder="0" applyAlignment="0" applyProtection="0"/>
    <xf numFmtId="0" fontId="55" fillId="39" borderId="0" applyNumberFormat="0" applyBorder="0" applyAlignment="0" applyProtection="0"/>
    <xf numFmtId="0" fontId="41" fillId="40" borderId="0" applyNumberFormat="0" applyBorder="0" applyAlignment="0" applyProtection="0"/>
    <xf numFmtId="0" fontId="41" fillId="41" borderId="0" applyNumberFormat="0" applyBorder="0" applyAlignment="0" applyProtection="0"/>
    <xf numFmtId="0" fontId="55" fillId="42" borderId="0" applyNumberFormat="0" applyBorder="0" applyAlignment="0" applyProtection="0"/>
    <xf numFmtId="0" fontId="55" fillId="43" borderId="0" applyNumberFormat="0" applyBorder="0" applyAlignment="0" applyProtection="0"/>
    <xf numFmtId="0" fontId="41" fillId="44" borderId="0" applyNumberFormat="0" applyBorder="0" applyAlignment="0" applyProtection="0"/>
    <xf numFmtId="0" fontId="41" fillId="45" borderId="0" applyNumberFormat="0" applyBorder="0" applyAlignment="0" applyProtection="0"/>
    <xf numFmtId="0" fontId="55" fillId="46" borderId="0" applyNumberFormat="0" applyBorder="0" applyAlignment="0" applyProtection="0"/>
    <xf numFmtId="0" fontId="55" fillId="47" borderId="0" applyNumberFormat="0" applyBorder="0" applyAlignment="0" applyProtection="0"/>
    <xf numFmtId="0" fontId="41" fillId="48" borderId="0" applyNumberFormat="0" applyBorder="0" applyAlignment="0" applyProtection="0"/>
    <xf numFmtId="0" fontId="41" fillId="49" borderId="0" applyNumberFormat="0" applyBorder="0" applyAlignment="0" applyProtection="0"/>
    <xf numFmtId="0" fontId="55" fillId="50" borderId="0" applyNumberFormat="0" applyBorder="0" applyAlignment="0" applyProtection="0"/>
    <xf numFmtId="43" fontId="41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333">
    <xf numFmtId="0" fontId="0" fillId="0" borderId="0" xfId="0"/>
    <xf numFmtId="0" fontId="7" fillId="18" borderId="0" xfId="36" applyFont="1" applyFill="1" applyAlignment="1">
      <alignment vertical="center"/>
    </xf>
    <xf numFmtId="0" fontId="7" fillId="18" borderId="0" xfId="36" applyFont="1" applyFill="1" applyBorder="1"/>
    <xf numFmtId="0" fontId="12" fillId="18" borderId="0" xfId="36" applyFont="1" applyFill="1"/>
    <xf numFmtId="4" fontId="13" fillId="18" borderId="9" xfId="31" applyNumberFormat="1" applyFont="1" applyFill="1" applyBorder="1" applyAlignment="1">
      <alignment horizontal="center" vertical="center" wrapText="1"/>
    </xf>
    <xf numFmtId="166" fontId="11" fillId="18" borderId="10" xfId="28" applyFont="1" applyFill="1" applyBorder="1" applyAlignment="1">
      <alignment horizontal="left" vertical="center"/>
    </xf>
    <xf numFmtId="168" fontId="11" fillId="18" borderId="11" xfId="30" applyNumberFormat="1" applyFont="1" applyFill="1" applyBorder="1" applyAlignment="1">
      <alignment horizontal="center" vertical="center"/>
    </xf>
    <xf numFmtId="0" fontId="11" fillId="18" borderId="0" xfId="36" applyFont="1" applyFill="1" applyAlignment="1">
      <alignment vertical="center"/>
    </xf>
    <xf numFmtId="166" fontId="11" fillId="18" borderId="0" xfId="28" applyFont="1" applyFill="1" applyBorder="1" applyAlignment="1">
      <alignment horizontal="right" vertical="center"/>
    </xf>
    <xf numFmtId="167" fontId="11" fillId="18" borderId="12" xfId="30" applyNumberFormat="1" applyFont="1" applyFill="1" applyBorder="1" applyAlignment="1">
      <alignment vertical="center"/>
    </xf>
    <xf numFmtId="168" fontId="11" fillId="18" borderId="12" xfId="30" applyNumberFormat="1" applyFont="1" applyFill="1" applyBorder="1" applyAlignment="1">
      <alignment horizontal="center" vertical="center"/>
    </xf>
    <xf numFmtId="0" fontId="12" fillId="18" borderId="0" xfId="36" applyFont="1" applyFill="1" applyBorder="1" applyAlignment="1">
      <alignment horizontal="right" vertical="center"/>
    </xf>
    <xf numFmtId="166" fontId="12" fillId="18" borderId="0" xfId="28" applyFont="1" applyFill="1" applyBorder="1" applyAlignment="1">
      <alignment horizontal="right" vertical="center"/>
    </xf>
    <xf numFmtId="167" fontId="12" fillId="18" borderId="12" xfId="30" applyNumberFormat="1" applyFont="1" applyFill="1" applyBorder="1" applyAlignment="1">
      <alignment vertical="center"/>
    </xf>
    <xf numFmtId="168" fontId="12" fillId="18" borderId="12" xfId="30" applyNumberFormat="1" applyFont="1" applyFill="1" applyBorder="1" applyAlignment="1">
      <alignment horizontal="center" vertical="center"/>
    </xf>
    <xf numFmtId="0" fontId="12" fillId="18" borderId="0" xfId="36" applyFont="1" applyFill="1" applyAlignment="1">
      <alignment vertical="center"/>
    </xf>
    <xf numFmtId="0" fontId="11" fillId="18" borderId="0" xfId="36" applyFont="1" applyFill="1" applyBorder="1" applyAlignment="1">
      <alignment horizontal="left" vertical="center"/>
    </xf>
    <xf numFmtId="164" fontId="11" fillId="18" borderId="11" xfId="31" applyNumberFormat="1" applyFont="1" applyFill="1" applyBorder="1" applyAlignment="1">
      <alignment vertical="center"/>
    </xf>
    <xf numFmtId="168" fontId="11" fillId="18" borderId="11" xfId="33" applyNumberFormat="1" applyFont="1" applyFill="1" applyBorder="1" applyAlignment="1">
      <alignment horizontal="center" vertical="center"/>
    </xf>
    <xf numFmtId="164" fontId="12" fillId="18" borderId="12" xfId="31" applyNumberFormat="1" applyFont="1" applyFill="1" applyBorder="1" applyAlignment="1">
      <alignment vertical="center"/>
    </xf>
    <xf numFmtId="168" fontId="12" fillId="18" borderId="12" xfId="33" applyNumberFormat="1" applyFont="1" applyFill="1" applyBorder="1" applyAlignment="1">
      <alignment horizontal="center" vertical="center"/>
    </xf>
    <xf numFmtId="164" fontId="11" fillId="18" borderId="12" xfId="31" applyNumberFormat="1" applyFont="1" applyFill="1" applyBorder="1" applyAlignment="1">
      <alignment vertical="center"/>
    </xf>
    <xf numFmtId="168" fontId="11" fillId="18" borderId="12" xfId="33" applyNumberFormat="1" applyFont="1" applyFill="1" applyBorder="1" applyAlignment="1">
      <alignment horizontal="center" vertical="center"/>
    </xf>
    <xf numFmtId="0" fontId="11" fillId="18" borderId="0" xfId="36" applyFont="1" applyFill="1" applyAlignment="1">
      <alignment horizontal="center" vertical="center"/>
    </xf>
    <xf numFmtId="0" fontId="12" fillId="18" borderId="0" xfId="36" applyFont="1" applyFill="1" applyAlignment="1">
      <alignment horizontal="center" vertical="center"/>
    </xf>
    <xf numFmtId="170" fontId="12" fillId="18" borderId="0" xfId="31" applyNumberFormat="1" applyFont="1" applyFill="1"/>
    <xf numFmtId="168" fontId="11" fillId="19" borderId="9" xfId="30" applyNumberFormat="1" applyFont="1" applyFill="1" applyBorder="1" applyAlignment="1">
      <alignment horizontal="center" vertical="center"/>
    </xf>
    <xf numFmtId="166" fontId="11" fillId="19" borderId="13" xfId="28" applyFont="1" applyFill="1" applyBorder="1" applyAlignment="1">
      <alignment horizontal="left" vertical="center"/>
    </xf>
    <xf numFmtId="167" fontId="11" fillId="19" borderId="9" xfId="30" applyNumberFormat="1" applyFont="1" applyFill="1" applyBorder="1" applyAlignment="1">
      <alignment vertical="center"/>
    </xf>
    <xf numFmtId="166" fontId="12" fillId="20" borderId="14" xfId="28" applyFont="1" applyFill="1" applyBorder="1" applyAlignment="1">
      <alignment horizontal="right" vertical="center"/>
    </xf>
    <xf numFmtId="167" fontId="11" fillId="20" borderId="15" xfId="30" applyNumberFormat="1" applyFont="1" applyFill="1" applyBorder="1" applyAlignment="1">
      <alignment vertical="center"/>
    </xf>
    <xf numFmtId="168" fontId="11" fillId="20" borderId="15" xfId="30" applyNumberFormat="1" applyFont="1" applyFill="1" applyBorder="1" applyAlignment="1">
      <alignment horizontal="center" vertical="center"/>
    </xf>
    <xf numFmtId="0" fontId="8" fillId="18" borderId="0" xfId="36" applyFont="1" applyFill="1" applyBorder="1" applyAlignment="1">
      <alignment horizontal="center" vertical="center"/>
    </xf>
    <xf numFmtId="0" fontId="9" fillId="18" borderId="0" xfId="36" applyFont="1" applyFill="1" applyBorder="1" applyAlignment="1">
      <alignment horizontal="center" vertical="center"/>
    </xf>
    <xf numFmtId="4" fontId="13" fillId="18" borderId="16" xfId="31" applyNumberFormat="1" applyFont="1" applyFill="1" applyBorder="1" applyAlignment="1">
      <alignment horizontal="center" vertical="center" wrapText="1"/>
    </xf>
    <xf numFmtId="166" fontId="11" fillId="18" borderId="17" xfId="28" applyFont="1" applyFill="1" applyBorder="1" applyAlignment="1">
      <alignment horizontal="left" vertical="center"/>
    </xf>
    <xf numFmtId="169" fontId="11" fillId="18" borderId="18" xfId="39" applyNumberFormat="1" applyFont="1" applyFill="1" applyBorder="1" applyAlignment="1">
      <alignment horizontal="right" vertical="center"/>
    </xf>
    <xf numFmtId="166" fontId="11" fillId="18" borderId="19" xfId="28" applyFont="1" applyFill="1" applyBorder="1" applyAlignment="1">
      <alignment horizontal="left" vertical="center"/>
    </xf>
    <xf numFmtId="169" fontId="11" fillId="18" borderId="20" xfId="39" applyNumberFormat="1" applyFont="1" applyFill="1" applyBorder="1" applyAlignment="1">
      <alignment horizontal="right" vertical="center"/>
    </xf>
    <xf numFmtId="166" fontId="12" fillId="18" borderId="19" xfId="28" applyFont="1" applyFill="1" applyBorder="1" applyAlignment="1">
      <alignment horizontal="left" vertical="center"/>
    </xf>
    <xf numFmtId="169" fontId="12" fillId="18" borderId="20" xfId="39" applyNumberFormat="1" applyFont="1" applyFill="1" applyBorder="1" applyAlignment="1">
      <alignment horizontal="right" vertical="center"/>
    </xf>
    <xf numFmtId="0" fontId="12" fillId="18" borderId="19" xfId="36" applyFont="1" applyFill="1" applyBorder="1" applyAlignment="1">
      <alignment horizontal="center" vertical="center"/>
    </xf>
    <xf numFmtId="169" fontId="11" fillId="19" borderId="16" xfId="39" applyNumberFormat="1" applyFont="1" applyFill="1" applyBorder="1" applyAlignment="1">
      <alignment horizontal="right" vertical="center"/>
    </xf>
    <xf numFmtId="166" fontId="32" fillId="19" borderId="21" xfId="28" applyFont="1" applyFill="1" applyBorder="1" applyAlignment="1">
      <alignment horizontal="left" vertical="center"/>
    </xf>
    <xf numFmtId="0" fontId="33" fillId="20" borderId="22" xfId="36" applyFont="1" applyFill="1" applyBorder="1" applyAlignment="1">
      <alignment horizontal="left" vertical="center"/>
    </xf>
    <xf numFmtId="169" fontId="11" fillId="20" borderId="23" xfId="39" applyNumberFormat="1" applyFont="1" applyFill="1" applyBorder="1" applyAlignment="1">
      <alignment horizontal="right" vertical="center"/>
    </xf>
    <xf numFmtId="166" fontId="32" fillId="19" borderId="24" xfId="28" applyFont="1" applyFill="1" applyBorder="1" applyAlignment="1">
      <alignment horizontal="left" vertical="center"/>
    </xf>
    <xf numFmtId="167" fontId="11" fillId="19" borderId="25" xfId="30" applyNumberFormat="1" applyFont="1" applyFill="1" applyBorder="1" applyAlignment="1">
      <alignment vertical="center"/>
    </xf>
    <xf numFmtId="168" fontId="11" fillId="19" borderId="25" xfId="30" applyNumberFormat="1" applyFont="1" applyFill="1" applyBorder="1" applyAlignment="1">
      <alignment horizontal="center" vertical="center"/>
    </xf>
    <xf numFmtId="169" fontId="11" fillId="19" borderId="26" xfId="39" applyNumberFormat="1" applyFont="1" applyFill="1" applyBorder="1" applyAlignment="1">
      <alignment horizontal="right" vertical="center"/>
    </xf>
    <xf numFmtId="0" fontId="2" fillId="18" borderId="27" xfId="36" applyFont="1" applyFill="1" applyBorder="1" applyAlignment="1">
      <alignment horizontal="center" vertical="center" wrapText="1"/>
    </xf>
    <xf numFmtId="0" fontId="3" fillId="18" borderId="28" xfId="36" applyFont="1" applyFill="1" applyBorder="1" applyAlignment="1">
      <alignment horizontal="center" vertical="center"/>
    </xf>
    <xf numFmtId="0" fontId="3" fillId="18" borderId="29" xfId="36" applyFont="1" applyFill="1" applyBorder="1" applyAlignment="1">
      <alignment horizontal="center" vertical="center"/>
    </xf>
    <xf numFmtId="0" fontId="3" fillId="18" borderId="30" xfId="36" applyFont="1" applyFill="1" applyBorder="1" applyAlignment="1">
      <alignment horizontal="center" vertical="center"/>
    </xf>
    <xf numFmtId="0" fontId="7" fillId="18" borderId="0" xfId="37" applyFont="1" applyFill="1" applyAlignment="1">
      <alignment vertical="center"/>
    </xf>
    <xf numFmtId="0" fontId="8" fillId="18" borderId="0" xfId="37" applyFont="1" applyFill="1" applyAlignment="1">
      <alignment horizontal="center" vertical="center"/>
    </xf>
    <xf numFmtId="0" fontId="7" fillId="18" borderId="0" xfId="37" applyFont="1" applyFill="1"/>
    <xf numFmtId="0" fontId="12" fillId="18" borderId="0" xfId="37" applyFont="1" applyFill="1"/>
    <xf numFmtId="166" fontId="11" fillId="18" borderId="10" xfId="29" applyFont="1" applyFill="1" applyBorder="1" applyAlignment="1">
      <alignment horizontal="left" vertical="center"/>
    </xf>
    <xf numFmtId="166" fontId="11" fillId="18" borderId="31" xfId="29" applyFont="1" applyFill="1" applyBorder="1" applyAlignment="1">
      <alignment horizontal="left" vertical="center"/>
    </xf>
    <xf numFmtId="164" fontId="11" fillId="18" borderId="11" xfId="34" applyNumberFormat="1" applyFont="1" applyFill="1" applyBorder="1" applyAlignment="1">
      <alignment horizontal="center" vertical="center"/>
    </xf>
    <xf numFmtId="0" fontId="11" fillId="18" borderId="0" xfId="37" applyFont="1" applyFill="1" applyAlignment="1">
      <alignment vertical="center"/>
    </xf>
    <xf numFmtId="164" fontId="12" fillId="18" borderId="12" xfId="34" applyNumberFormat="1" applyFont="1" applyFill="1" applyBorder="1" applyAlignment="1">
      <alignment horizontal="center" vertical="center"/>
    </xf>
    <xf numFmtId="0" fontId="12" fillId="18" borderId="0" xfId="37" applyFont="1" applyFill="1" applyAlignment="1">
      <alignment vertical="center"/>
    </xf>
    <xf numFmtId="164" fontId="11" fillId="18" borderId="12" xfId="34" applyNumberFormat="1" applyFont="1" applyFill="1" applyBorder="1" applyAlignment="1">
      <alignment horizontal="center" vertical="center"/>
    </xf>
    <xf numFmtId="0" fontId="11" fillId="18" borderId="0" xfId="37" applyFont="1" applyFill="1" applyBorder="1" applyAlignment="1">
      <alignment vertical="center"/>
    </xf>
    <xf numFmtId="0" fontId="11" fillId="18" borderId="0" xfId="37" applyFont="1" applyFill="1" applyAlignment="1">
      <alignment horizontal="center" vertical="center"/>
    </xf>
    <xf numFmtId="0" fontId="12" fillId="18" borderId="0" xfId="37" applyFont="1" applyFill="1" applyAlignment="1">
      <alignment horizontal="center" vertical="center"/>
    </xf>
    <xf numFmtId="164" fontId="11" fillId="18" borderId="0" xfId="37" applyNumberFormat="1" applyFont="1" applyFill="1" applyAlignment="1">
      <alignment vertical="center"/>
    </xf>
    <xf numFmtId="169" fontId="11" fillId="18" borderId="0" xfId="40" applyNumberFormat="1" applyFont="1" applyFill="1" applyAlignment="1">
      <alignment vertical="center"/>
    </xf>
    <xf numFmtId="166" fontId="11" fillId="18" borderId="17" xfId="29" applyFont="1" applyFill="1" applyBorder="1" applyAlignment="1">
      <alignment horizontal="left" vertical="center"/>
    </xf>
    <xf numFmtId="169" fontId="11" fillId="18" borderId="18" xfId="40" applyNumberFormat="1" applyFont="1" applyFill="1" applyBorder="1" applyAlignment="1">
      <alignment horizontal="right" vertical="center"/>
    </xf>
    <xf numFmtId="169" fontId="12" fillId="18" borderId="20" xfId="40" applyNumberFormat="1" applyFont="1" applyFill="1" applyBorder="1" applyAlignment="1">
      <alignment horizontal="right" vertical="center"/>
    </xf>
    <xf numFmtId="169" fontId="11" fillId="18" borderId="20" xfId="40" applyNumberFormat="1" applyFont="1" applyFill="1" applyBorder="1" applyAlignment="1">
      <alignment horizontal="right" vertical="center"/>
    </xf>
    <xf numFmtId="164" fontId="12" fillId="18" borderId="32" xfId="34" applyNumberFormat="1" applyFont="1" applyFill="1" applyBorder="1" applyAlignment="1">
      <alignment horizontal="center" vertical="center"/>
    </xf>
    <xf numFmtId="169" fontId="11" fillId="18" borderId="33" xfId="40" applyNumberFormat="1" applyFont="1" applyFill="1" applyBorder="1" applyAlignment="1">
      <alignment horizontal="right" vertical="center"/>
    </xf>
    <xf numFmtId="164" fontId="11" fillId="19" borderId="9" xfId="32" applyNumberFormat="1" applyFont="1" applyFill="1" applyBorder="1" applyAlignment="1">
      <alignment vertical="center"/>
    </xf>
    <xf numFmtId="164" fontId="11" fillId="19" borderId="9" xfId="34" applyNumberFormat="1" applyFont="1" applyFill="1" applyBorder="1" applyAlignment="1">
      <alignment horizontal="center" vertical="center"/>
    </xf>
    <xf numFmtId="164" fontId="11" fillId="20" borderId="15" xfId="32" applyNumberFormat="1" applyFont="1" applyFill="1" applyBorder="1" applyAlignment="1">
      <alignment vertical="center"/>
    </xf>
    <xf numFmtId="164" fontId="11" fillId="20" borderId="15" xfId="34" applyNumberFormat="1" applyFont="1" applyFill="1" applyBorder="1" applyAlignment="1">
      <alignment horizontal="center" vertical="center"/>
    </xf>
    <xf numFmtId="169" fontId="11" fillId="20" borderId="23" xfId="40" applyNumberFormat="1" applyFont="1" applyFill="1" applyBorder="1" applyAlignment="1">
      <alignment horizontal="right" vertical="center"/>
    </xf>
    <xf numFmtId="164" fontId="11" fillId="18" borderId="34" xfId="34" applyNumberFormat="1" applyFont="1" applyFill="1" applyBorder="1" applyAlignment="1">
      <alignment horizontal="center" vertical="center"/>
    </xf>
    <xf numFmtId="169" fontId="11" fillId="18" borderId="35" xfId="40" applyNumberFormat="1" applyFont="1" applyFill="1" applyBorder="1" applyAlignment="1">
      <alignment horizontal="right" vertical="center"/>
    </xf>
    <xf numFmtId="169" fontId="11" fillId="19" borderId="16" xfId="40" applyNumberFormat="1" applyFont="1" applyFill="1" applyBorder="1" applyAlignment="1">
      <alignment horizontal="right" vertical="center"/>
    </xf>
    <xf numFmtId="0" fontId="11" fillId="18" borderId="19" xfId="36" applyFont="1" applyFill="1" applyBorder="1" applyAlignment="1">
      <alignment horizontal="center" vertical="center"/>
    </xf>
    <xf numFmtId="0" fontId="12" fillId="18" borderId="36" xfId="36" applyFont="1" applyFill="1" applyBorder="1" applyAlignment="1">
      <alignment horizontal="center" vertical="center"/>
    </xf>
    <xf numFmtId="166" fontId="12" fillId="18" borderId="37" xfId="28" applyFont="1" applyFill="1" applyBorder="1" applyAlignment="1">
      <alignment horizontal="right" vertical="center"/>
    </xf>
    <xf numFmtId="168" fontId="12" fillId="18" borderId="34" xfId="30" applyNumberFormat="1" applyFont="1" applyFill="1" applyBorder="1" applyAlignment="1">
      <alignment horizontal="center" vertical="center"/>
    </xf>
    <xf numFmtId="169" fontId="12" fillId="18" borderId="35" xfId="39" applyNumberFormat="1" applyFont="1" applyFill="1" applyBorder="1" applyAlignment="1">
      <alignment horizontal="right" vertical="center"/>
    </xf>
    <xf numFmtId="167" fontId="15" fillId="18" borderId="12" xfId="30" applyNumberFormat="1" applyFont="1" applyFill="1" applyBorder="1" applyAlignment="1">
      <alignment vertical="center"/>
    </xf>
    <xf numFmtId="168" fontId="15" fillId="18" borderId="12" xfId="30" applyNumberFormat="1" applyFont="1" applyFill="1" applyBorder="1" applyAlignment="1">
      <alignment horizontal="center" vertical="center"/>
    </xf>
    <xf numFmtId="169" fontId="15" fillId="18" borderId="20" xfId="39" applyNumberFormat="1" applyFont="1" applyFill="1" applyBorder="1" applyAlignment="1">
      <alignment horizontal="right" vertical="center"/>
    </xf>
    <xf numFmtId="49" fontId="12" fillId="18" borderId="0" xfId="28" applyNumberFormat="1" applyFont="1" applyFill="1" applyBorder="1" applyAlignment="1">
      <alignment horizontal="left" vertical="center"/>
    </xf>
    <xf numFmtId="49" fontId="12" fillId="18" borderId="38" xfId="28" applyNumberFormat="1" applyFont="1" applyFill="1" applyBorder="1" applyAlignment="1">
      <alignment horizontal="left" vertical="center"/>
    </xf>
    <xf numFmtId="49" fontId="11" fillId="18" borderId="0" xfId="28" applyNumberFormat="1" applyFont="1" applyFill="1" applyBorder="1" applyAlignment="1">
      <alignment horizontal="left" vertical="center"/>
    </xf>
    <xf numFmtId="49" fontId="11" fillId="18" borderId="38" xfId="28" applyNumberFormat="1" applyFont="1" applyFill="1" applyBorder="1" applyAlignment="1">
      <alignment horizontal="left" vertical="center"/>
    </xf>
    <xf numFmtId="49" fontId="15" fillId="18" borderId="0" xfId="28" applyNumberFormat="1" applyFont="1" applyFill="1" applyBorder="1" applyAlignment="1">
      <alignment horizontal="left" vertical="center"/>
    </xf>
    <xf numFmtId="49" fontId="11" fillId="18" borderId="19" xfId="29" applyNumberFormat="1" applyFont="1" applyFill="1" applyBorder="1" applyAlignment="1">
      <alignment horizontal="left" vertical="center"/>
    </xf>
    <xf numFmtId="49" fontId="11" fillId="18" borderId="0" xfId="29" applyNumberFormat="1" applyFont="1" applyFill="1" applyBorder="1" applyAlignment="1">
      <alignment horizontal="right" vertical="center"/>
    </xf>
    <xf numFmtId="49" fontId="11" fillId="18" borderId="0" xfId="29" applyNumberFormat="1" applyFont="1" applyFill="1" applyBorder="1" applyAlignment="1">
      <alignment horizontal="left" vertical="center"/>
    </xf>
    <xf numFmtId="49" fontId="11" fillId="18" borderId="38" xfId="29" applyNumberFormat="1" applyFont="1" applyFill="1" applyBorder="1" applyAlignment="1">
      <alignment horizontal="left" vertical="center"/>
    </xf>
    <xf numFmtId="49" fontId="12" fillId="18" borderId="19" xfId="29" applyNumberFormat="1" applyFont="1" applyFill="1" applyBorder="1" applyAlignment="1">
      <alignment horizontal="left" vertical="center"/>
    </xf>
    <xf numFmtId="49" fontId="12" fillId="18" borderId="0" xfId="29" applyNumberFormat="1" applyFont="1" applyFill="1" applyBorder="1" applyAlignment="1">
      <alignment horizontal="right" vertical="center"/>
    </xf>
    <xf numFmtId="49" fontId="12" fillId="18" borderId="0" xfId="29" applyNumberFormat="1" applyFont="1" applyFill="1" applyBorder="1" applyAlignment="1">
      <alignment horizontal="left" vertical="center"/>
    </xf>
    <xf numFmtId="49" fontId="12" fillId="18" borderId="38" xfId="29" applyNumberFormat="1" applyFont="1" applyFill="1" applyBorder="1" applyAlignment="1">
      <alignment horizontal="left" vertical="center"/>
    </xf>
    <xf numFmtId="49" fontId="12" fillId="18" borderId="38" xfId="37" applyNumberFormat="1" applyFont="1" applyFill="1" applyBorder="1" applyAlignment="1">
      <alignment horizontal="left" vertical="center"/>
    </xf>
    <xf numFmtId="49" fontId="15" fillId="18" borderId="38" xfId="29" applyNumberFormat="1" applyFont="1" applyFill="1" applyBorder="1" applyAlignment="1">
      <alignment horizontal="left" vertical="center"/>
    </xf>
    <xf numFmtId="49" fontId="11" fillId="18" borderId="19" xfId="37" applyNumberFormat="1" applyFont="1" applyFill="1" applyBorder="1" applyAlignment="1">
      <alignment horizontal="center" vertical="center"/>
    </xf>
    <xf numFmtId="49" fontId="11" fillId="19" borderId="21" xfId="37" applyNumberFormat="1" applyFont="1" applyFill="1" applyBorder="1" applyAlignment="1">
      <alignment horizontal="center" vertical="center"/>
    </xf>
    <xf numFmtId="49" fontId="12" fillId="18" borderId="19" xfId="37" applyNumberFormat="1" applyFont="1" applyFill="1" applyBorder="1" applyAlignment="1">
      <alignment horizontal="center" vertical="center"/>
    </xf>
    <xf numFmtId="49" fontId="11" fillId="18" borderId="0" xfId="37" applyNumberFormat="1" applyFont="1" applyFill="1" applyBorder="1" applyAlignment="1">
      <alignment horizontal="left" vertical="center"/>
    </xf>
    <xf numFmtId="49" fontId="11" fillId="18" borderId="0" xfId="37" applyNumberFormat="1" applyFont="1" applyFill="1" applyBorder="1" applyAlignment="1">
      <alignment horizontal="center" vertical="center"/>
    </xf>
    <xf numFmtId="49" fontId="11" fillId="18" borderId="38" xfId="37" applyNumberFormat="1" applyFont="1" applyFill="1" applyBorder="1" applyAlignment="1">
      <alignment horizontal="center" vertical="center"/>
    </xf>
    <xf numFmtId="49" fontId="11" fillId="18" borderId="0" xfId="29" applyNumberFormat="1" applyFont="1" applyFill="1" applyBorder="1" applyAlignment="1">
      <alignment horizontal="center" vertical="center"/>
    </xf>
    <xf numFmtId="49" fontId="12" fillId="18" borderId="0" xfId="37" applyNumberFormat="1" applyFont="1" applyFill="1" applyBorder="1" applyAlignment="1">
      <alignment horizontal="center" vertical="center"/>
    </xf>
    <xf numFmtId="49" fontId="12" fillId="18" borderId="0" xfId="37" applyNumberFormat="1" applyFont="1" applyFill="1" applyBorder="1" applyAlignment="1">
      <alignment horizontal="right" vertical="center"/>
    </xf>
    <xf numFmtId="49" fontId="12" fillId="18" borderId="0" xfId="37" applyNumberFormat="1" applyFont="1" applyFill="1" applyBorder="1" applyAlignment="1">
      <alignment horizontal="left" vertical="center"/>
    </xf>
    <xf numFmtId="49" fontId="11" fillId="18" borderId="0" xfId="37" applyNumberFormat="1" applyFont="1" applyFill="1" applyBorder="1" applyAlignment="1">
      <alignment vertical="center"/>
    </xf>
    <xf numFmtId="49" fontId="11" fillId="18" borderId="38" xfId="37" applyNumberFormat="1" applyFont="1" applyFill="1" applyBorder="1" applyAlignment="1">
      <alignment vertical="center"/>
    </xf>
    <xf numFmtId="49" fontId="12" fillId="18" borderId="0" xfId="37" applyNumberFormat="1" applyFont="1" applyFill="1" applyBorder="1" applyAlignment="1">
      <alignment vertical="center"/>
    </xf>
    <xf numFmtId="49" fontId="12" fillId="18" borderId="38" xfId="37" applyNumberFormat="1" applyFont="1" applyFill="1" applyBorder="1" applyAlignment="1">
      <alignment vertical="center"/>
    </xf>
    <xf numFmtId="49" fontId="12" fillId="18" borderId="19" xfId="37" applyNumberFormat="1" applyFont="1" applyFill="1" applyBorder="1" applyAlignment="1">
      <alignment horizontal="left" vertical="center"/>
    </xf>
    <xf numFmtId="49" fontId="11" fillId="18" borderId="36" xfId="29" applyNumberFormat="1" applyFont="1" applyFill="1" applyBorder="1" applyAlignment="1">
      <alignment horizontal="left" vertical="center"/>
    </xf>
    <xf numFmtId="49" fontId="11" fillId="18" borderId="37" xfId="37" applyNumberFormat="1" applyFont="1" applyFill="1" applyBorder="1" applyAlignment="1">
      <alignment horizontal="center" vertical="center"/>
    </xf>
    <xf numFmtId="167" fontId="11" fillId="18" borderId="0" xfId="36" applyNumberFormat="1" applyFont="1" applyFill="1" applyAlignment="1">
      <alignment vertical="center"/>
    </xf>
    <xf numFmtId="49" fontId="11" fillId="18" borderId="37" xfId="37" applyNumberFormat="1" applyFont="1" applyFill="1" applyBorder="1" applyAlignment="1">
      <alignment horizontal="left" vertical="center"/>
    </xf>
    <xf numFmtId="49" fontId="11" fillId="18" borderId="37" xfId="37" applyNumberFormat="1" applyFont="1" applyFill="1" applyBorder="1" applyAlignment="1">
      <alignment vertical="center"/>
    </xf>
    <xf numFmtId="49" fontId="11" fillId="18" borderId="39" xfId="37" applyNumberFormat="1" applyFont="1" applyFill="1" applyBorder="1" applyAlignment="1">
      <alignment vertical="center"/>
    </xf>
    <xf numFmtId="49" fontId="11" fillId="18" borderId="29" xfId="37" applyNumberFormat="1" applyFont="1" applyFill="1" applyBorder="1" applyAlignment="1">
      <alignment horizontal="center" vertical="center"/>
    </xf>
    <xf numFmtId="49" fontId="11" fillId="18" borderId="30" xfId="37" applyNumberFormat="1" applyFont="1" applyFill="1" applyBorder="1" applyAlignment="1">
      <alignment horizontal="center" vertical="center"/>
    </xf>
    <xf numFmtId="49" fontId="12" fillId="18" borderId="30" xfId="37" applyNumberFormat="1" applyFont="1" applyFill="1" applyBorder="1" applyAlignment="1">
      <alignment horizontal="center" vertical="center"/>
    </xf>
    <xf numFmtId="49" fontId="12" fillId="18" borderId="30" xfId="37" applyNumberFormat="1" applyFont="1" applyFill="1" applyBorder="1" applyAlignment="1">
      <alignment vertical="center"/>
    </xf>
    <xf numFmtId="49" fontId="12" fillId="18" borderId="40" xfId="37" applyNumberFormat="1" applyFont="1" applyFill="1" applyBorder="1" applyAlignment="1">
      <alignment vertical="center"/>
    </xf>
    <xf numFmtId="49" fontId="11" fillId="18" borderId="0" xfId="37" applyNumberFormat="1" applyFont="1" applyFill="1" applyAlignment="1">
      <alignment horizontal="center" vertical="center"/>
    </xf>
    <xf numFmtId="49" fontId="12" fillId="18" borderId="0" xfId="37" applyNumberFormat="1" applyFont="1" applyFill="1" applyAlignment="1">
      <alignment horizontal="center" vertical="center"/>
    </xf>
    <xf numFmtId="49" fontId="12" fillId="18" borderId="0" xfId="37" applyNumberFormat="1" applyFont="1" applyFill="1" applyAlignment="1">
      <alignment vertical="center"/>
    </xf>
    <xf numFmtId="49" fontId="12" fillId="18" borderId="0" xfId="37" applyNumberFormat="1" applyFont="1" applyFill="1"/>
    <xf numFmtId="49" fontId="12" fillId="18" borderId="0" xfId="28" applyNumberFormat="1" applyFont="1" applyFill="1" applyBorder="1" applyAlignment="1">
      <alignment horizontal="right" vertical="center"/>
    </xf>
    <xf numFmtId="49" fontId="11" fillId="18" borderId="0" xfId="28" applyNumberFormat="1" applyFont="1" applyFill="1" applyBorder="1" applyAlignment="1">
      <alignment horizontal="right" vertical="center"/>
    </xf>
    <xf numFmtId="49" fontId="12" fillId="18" borderId="0" xfId="36" applyNumberFormat="1" applyFont="1" applyFill="1" applyBorder="1" applyAlignment="1">
      <alignment vertical="center"/>
    </xf>
    <xf numFmtId="49" fontId="11" fillId="19" borderId="13" xfId="28" applyNumberFormat="1" applyFont="1" applyFill="1" applyBorder="1" applyAlignment="1">
      <alignment horizontal="left" vertical="center"/>
    </xf>
    <xf numFmtId="49" fontId="11" fillId="19" borderId="41" xfId="28" applyNumberFormat="1" applyFont="1" applyFill="1" applyBorder="1" applyAlignment="1">
      <alignment horizontal="left" vertical="center"/>
    </xf>
    <xf numFmtId="49" fontId="11" fillId="18" borderId="0" xfId="36" applyNumberFormat="1" applyFont="1" applyFill="1" applyBorder="1" applyAlignment="1">
      <alignment horizontal="left" vertical="center"/>
    </xf>
    <xf numFmtId="49" fontId="11" fillId="18" borderId="0" xfId="36" applyNumberFormat="1" applyFont="1" applyFill="1" applyBorder="1" applyAlignment="1">
      <alignment vertical="center"/>
    </xf>
    <xf numFmtId="49" fontId="11" fillId="18" borderId="42" xfId="28" applyNumberFormat="1" applyFont="1" applyFill="1" applyBorder="1" applyAlignment="1">
      <alignment horizontal="right" vertical="center"/>
    </xf>
    <xf numFmtId="49" fontId="11" fillId="18" borderId="42" xfId="28" applyNumberFormat="1" applyFont="1" applyFill="1" applyBorder="1" applyAlignment="1">
      <alignment horizontal="left" vertical="center"/>
    </xf>
    <xf numFmtId="49" fontId="11" fillId="18" borderId="43" xfId="28" applyNumberFormat="1" applyFont="1" applyFill="1" applyBorder="1" applyAlignment="1">
      <alignment horizontal="left" vertical="center"/>
    </xf>
    <xf numFmtId="49" fontId="11" fillId="18" borderId="0" xfId="36" applyNumberFormat="1" applyFont="1" applyFill="1" applyBorder="1" applyAlignment="1">
      <alignment horizontal="center" vertical="center"/>
    </xf>
    <xf numFmtId="49" fontId="12" fillId="20" borderId="14" xfId="28" applyNumberFormat="1" applyFont="1" applyFill="1" applyBorder="1" applyAlignment="1">
      <alignment horizontal="right" vertical="center"/>
    </xf>
    <xf numFmtId="49" fontId="12" fillId="20" borderId="14" xfId="36" applyNumberFormat="1" applyFont="1" applyFill="1" applyBorder="1" applyAlignment="1">
      <alignment vertical="center"/>
    </xf>
    <xf numFmtId="49" fontId="12" fillId="20" borderId="14" xfId="36" applyNumberFormat="1" applyFont="1" applyFill="1" applyBorder="1" applyAlignment="1">
      <alignment horizontal="center" vertical="center"/>
    </xf>
    <xf numFmtId="49" fontId="12" fillId="18" borderId="0" xfId="36" applyNumberFormat="1" applyFont="1" applyFill="1" applyBorder="1" applyAlignment="1">
      <alignment horizontal="center" vertical="center"/>
    </xf>
    <xf numFmtId="49" fontId="11" fillId="19" borderId="44" xfId="28" applyNumberFormat="1" applyFont="1" applyFill="1" applyBorder="1" applyAlignment="1">
      <alignment horizontal="left" vertical="center"/>
    </xf>
    <xf numFmtId="49" fontId="12" fillId="18" borderId="37" xfId="28" applyNumberFormat="1" applyFont="1" applyFill="1" applyBorder="1" applyAlignment="1">
      <alignment horizontal="left" vertical="center"/>
    </xf>
    <xf numFmtId="49" fontId="12" fillId="18" borderId="0" xfId="36" applyNumberFormat="1" applyFont="1" applyFill="1" applyAlignment="1">
      <alignment horizontal="center" vertical="center"/>
    </xf>
    <xf numFmtId="49" fontId="12" fillId="18" borderId="0" xfId="36" applyNumberFormat="1" applyFont="1" applyFill="1"/>
    <xf numFmtId="49" fontId="15" fillId="18" borderId="0" xfId="29" applyNumberFormat="1" applyFont="1" applyFill="1" applyBorder="1" applyAlignment="1">
      <alignment horizontal="left" vertical="center"/>
    </xf>
    <xf numFmtId="164" fontId="15" fillId="18" borderId="12" xfId="34" applyNumberFormat="1" applyFont="1" applyFill="1" applyBorder="1" applyAlignment="1">
      <alignment horizontal="center" vertical="center"/>
    </xf>
    <xf numFmtId="169" fontId="15" fillId="18" borderId="20" xfId="40" applyNumberFormat="1" applyFont="1" applyFill="1" applyBorder="1" applyAlignment="1">
      <alignment horizontal="right" vertical="center"/>
    </xf>
    <xf numFmtId="49" fontId="15" fillId="0" borderId="38" xfId="28" applyNumberFormat="1" applyFont="1" applyFill="1" applyBorder="1" applyAlignment="1">
      <alignment horizontal="left" vertical="center" wrapText="1"/>
    </xf>
    <xf numFmtId="49" fontId="11" fillId="18" borderId="0" xfId="36" applyNumberFormat="1" applyFont="1" applyFill="1" applyBorder="1" applyAlignment="1">
      <alignment horizontal="left" vertical="center" wrapText="1"/>
    </xf>
    <xf numFmtId="0" fontId="15" fillId="18" borderId="19" xfId="36" applyFont="1" applyFill="1" applyBorder="1" applyAlignment="1">
      <alignment horizontal="center" vertical="center"/>
    </xf>
    <xf numFmtId="0" fontId="15" fillId="18" borderId="0" xfId="36" applyFont="1" applyFill="1" applyBorder="1" applyAlignment="1">
      <alignment horizontal="right" vertical="center"/>
    </xf>
    <xf numFmtId="49" fontId="15" fillId="18" borderId="0" xfId="36" applyNumberFormat="1" applyFont="1" applyFill="1" applyBorder="1" applyAlignment="1">
      <alignment vertical="center"/>
    </xf>
    <xf numFmtId="49" fontId="15" fillId="18" borderId="0" xfId="28" applyNumberFormat="1" applyFont="1" applyFill="1" applyBorder="1" applyAlignment="1">
      <alignment horizontal="right" vertical="center"/>
    </xf>
    <xf numFmtId="49" fontId="15" fillId="18" borderId="38" xfId="28" applyNumberFormat="1" applyFont="1" applyFill="1" applyBorder="1" applyAlignment="1">
      <alignment horizontal="left" vertical="center"/>
    </xf>
    <xf numFmtId="0" fontId="15" fillId="18" borderId="0" xfId="36" applyFont="1" applyFill="1" applyAlignment="1">
      <alignment vertical="center"/>
    </xf>
    <xf numFmtId="49" fontId="12" fillId="18" borderId="0" xfId="36" applyNumberFormat="1" applyFont="1" applyFill="1" applyBorder="1"/>
    <xf numFmtId="167" fontId="37" fillId="18" borderId="12" xfId="30" applyNumberFormat="1" applyFont="1" applyFill="1" applyBorder="1" applyAlignment="1">
      <alignment vertical="center"/>
    </xf>
    <xf numFmtId="49" fontId="39" fillId="18" borderId="0" xfId="37" applyNumberFormat="1" applyFont="1" applyFill="1" applyBorder="1" applyAlignment="1">
      <alignment vertical="center"/>
    </xf>
    <xf numFmtId="49" fontId="39" fillId="18" borderId="0" xfId="37" applyNumberFormat="1" applyFont="1" applyFill="1" applyBorder="1" applyAlignment="1">
      <alignment horizontal="center" vertical="center"/>
    </xf>
    <xf numFmtId="49" fontId="39" fillId="18" borderId="38" xfId="37" applyNumberFormat="1" applyFont="1" applyFill="1" applyBorder="1" applyAlignment="1">
      <alignment vertical="center"/>
    </xf>
    <xf numFmtId="49" fontId="39" fillId="18" borderId="0" xfId="37" applyNumberFormat="1" applyFont="1" applyFill="1" applyBorder="1" applyAlignment="1">
      <alignment horizontal="left" vertical="center"/>
    </xf>
    <xf numFmtId="166" fontId="12" fillId="0" borderId="19" xfId="28" applyFont="1" applyFill="1" applyBorder="1" applyAlignment="1">
      <alignment horizontal="left" vertical="center"/>
    </xf>
    <xf numFmtId="49" fontId="12" fillId="0" borderId="0" xfId="28" applyNumberFormat="1" applyFont="1" applyFill="1" applyBorder="1" applyAlignment="1">
      <alignment horizontal="right" vertical="center"/>
    </xf>
    <xf numFmtId="49" fontId="15" fillId="0" borderId="0" xfId="28" applyNumberFormat="1" applyFont="1" applyFill="1" applyBorder="1" applyAlignment="1">
      <alignment horizontal="left" vertical="center"/>
    </xf>
    <xf numFmtId="49" fontId="12" fillId="0" borderId="38" xfId="28" applyNumberFormat="1" applyFont="1" applyFill="1" applyBorder="1" applyAlignment="1">
      <alignment horizontal="left" vertical="center"/>
    </xf>
    <xf numFmtId="0" fontId="12" fillId="0" borderId="0" xfId="36" applyFont="1" applyFill="1" applyAlignment="1">
      <alignment vertical="center"/>
    </xf>
    <xf numFmtId="167" fontId="12" fillId="0" borderId="12" xfId="30" applyNumberFormat="1" applyFont="1" applyFill="1" applyBorder="1" applyAlignment="1">
      <alignment vertical="center"/>
    </xf>
    <xf numFmtId="49" fontId="15" fillId="0" borderId="38" xfId="28" applyNumberFormat="1" applyFont="1" applyFill="1" applyBorder="1" applyAlignment="1">
      <alignment horizontal="left" vertical="center"/>
    </xf>
    <xf numFmtId="166" fontId="11" fillId="19" borderId="44" xfId="28" applyFont="1" applyFill="1" applyBorder="1" applyAlignment="1">
      <alignment horizontal="left" vertical="center"/>
    </xf>
    <xf numFmtId="164" fontId="11" fillId="0" borderId="12" xfId="31" applyNumberFormat="1" applyFont="1" applyFill="1" applyBorder="1" applyAlignment="1">
      <alignment vertical="center"/>
    </xf>
    <xf numFmtId="49" fontId="15" fillId="0" borderId="0" xfId="28" applyNumberFormat="1" applyFont="1" applyFill="1" applyBorder="1" applyAlignment="1">
      <alignment horizontal="right" vertical="center"/>
    </xf>
    <xf numFmtId="49" fontId="12" fillId="0" borderId="19" xfId="29" applyNumberFormat="1" applyFont="1" applyFill="1" applyBorder="1" applyAlignment="1">
      <alignment horizontal="left" vertical="center"/>
    </xf>
    <xf numFmtId="49" fontId="12" fillId="0" borderId="0" xfId="29" applyNumberFormat="1" applyFont="1" applyFill="1" applyBorder="1" applyAlignment="1">
      <alignment horizontal="right" vertical="center"/>
    </xf>
    <xf numFmtId="49" fontId="12" fillId="0" borderId="0" xfId="29" applyNumberFormat="1" applyFont="1" applyFill="1" applyBorder="1" applyAlignment="1">
      <alignment horizontal="left" vertical="center"/>
    </xf>
    <xf numFmtId="49" fontId="15" fillId="0" borderId="0" xfId="29" applyNumberFormat="1" applyFont="1" applyFill="1" applyBorder="1" applyAlignment="1">
      <alignment horizontal="left" vertical="center"/>
    </xf>
    <xf numFmtId="49" fontId="15" fillId="0" borderId="38" xfId="29" applyNumberFormat="1" applyFont="1" applyFill="1" applyBorder="1" applyAlignment="1">
      <alignment horizontal="left" vertical="center"/>
    </xf>
    <xf numFmtId="164" fontId="12" fillId="0" borderId="12" xfId="34" applyNumberFormat="1" applyFont="1" applyFill="1" applyBorder="1" applyAlignment="1">
      <alignment horizontal="center" vertical="center"/>
    </xf>
    <xf numFmtId="169" fontId="12" fillId="0" borderId="20" xfId="40" applyNumberFormat="1" applyFont="1" applyFill="1" applyBorder="1" applyAlignment="1">
      <alignment horizontal="right" vertical="center"/>
    </xf>
    <xf numFmtId="0" fontId="12" fillId="0" borderId="0" xfId="37" applyFont="1" applyFill="1" applyAlignment="1">
      <alignment vertical="center"/>
    </xf>
    <xf numFmtId="49" fontId="39" fillId="18" borderId="0" xfId="29" applyNumberFormat="1" applyFont="1" applyFill="1" applyBorder="1" applyAlignment="1">
      <alignment horizontal="right" vertical="center"/>
    </xf>
    <xf numFmtId="166" fontId="32" fillId="19" borderId="45" xfId="28" applyFont="1" applyFill="1" applyBorder="1" applyAlignment="1">
      <alignment horizontal="left" vertical="center"/>
    </xf>
    <xf numFmtId="49" fontId="11" fillId="18" borderId="0" xfId="29" applyNumberFormat="1" applyFont="1" applyFill="1" applyBorder="1" applyAlignment="1">
      <alignment vertical="center" wrapText="1"/>
    </xf>
    <xf numFmtId="49" fontId="11" fillId="18" borderId="38" xfId="29" applyNumberFormat="1" applyFont="1" applyFill="1" applyBorder="1" applyAlignment="1">
      <alignment vertical="center" wrapText="1"/>
    </xf>
    <xf numFmtId="49" fontId="11" fillId="18" borderId="0" xfId="29" applyNumberFormat="1" applyFont="1" applyFill="1" applyBorder="1" applyAlignment="1">
      <alignment vertical="center"/>
    </xf>
    <xf numFmtId="168" fontId="11" fillId="0" borderId="12" xfId="33" applyNumberFormat="1" applyFont="1" applyFill="1" applyBorder="1" applyAlignment="1">
      <alignment horizontal="center" vertical="center"/>
    </xf>
    <xf numFmtId="169" fontId="11" fillId="0" borderId="20" xfId="39" applyNumberFormat="1" applyFont="1" applyFill="1" applyBorder="1" applyAlignment="1">
      <alignment horizontal="right" vertical="center"/>
    </xf>
    <xf numFmtId="0" fontId="12" fillId="0" borderId="0" xfId="36" applyFont="1" applyFill="1" applyBorder="1" applyAlignment="1">
      <alignment horizontal="right" vertical="center"/>
    </xf>
    <xf numFmtId="49" fontId="12" fillId="0" borderId="0" xfId="36" applyNumberFormat="1" applyFont="1" applyFill="1" applyBorder="1" applyAlignment="1">
      <alignment vertical="center"/>
    </xf>
    <xf numFmtId="49" fontId="12" fillId="0" borderId="0" xfId="28" applyNumberFormat="1" applyFont="1" applyFill="1" applyBorder="1" applyAlignment="1">
      <alignment horizontal="left" vertical="center"/>
    </xf>
    <xf numFmtId="167" fontId="37" fillId="0" borderId="12" xfId="30" applyNumberFormat="1" applyFont="1" applyFill="1" applyBorder="1" applyAlignment="1">
      <alignment vertical="center"/>
    </xf>
    <xf numFmtId="168" fontId="12" fillId="0" borderId="12" xfId="30" applyNumberFormat="1" applyFont="1" applyFill="1" applyBorder="1" applyAlignment="1">
      <alignment horizontal="center" vertical="center"/>
    </xf>
    <xf numFmtId="169" fontId="12" fillId="0" borderId="20" xfId="39" applyNumberFormat="1" applyFont="1" applyFill="1" applyBorder="1" applyAlignment="1">
      <alignment horizontal="right" vertical="center"/>
    </xf>
    <xf numFmtId="167" fontId="11" fillId="18" borderId="31" xfId="30" applyNumberFormat="1" applyFont="1" applyFill="1" applyBorder="1" applyAlignment="1">
      <alignment vertical="center"/>
    </xf>
    <xf numFmtId="167" fontId="11" fillId="18" borderId="38" xfId="30" applyNumberFormat="1" applyFont="1" applyFill="1" applyBorder="1" applyAlignment="1">
      <alignment vertical="center"/>
    </xf>
    <xf numFmtId="167" fontId="12" fillId="18" borderId="38" xfId="30" applyNumberFormat="1" applyFont="1" applyFill="1" applyBorder="1" applyAlignment="1">
      <alignment vertical="center"/>
    </xf>
    <xf numFmtId="167" fontId="15" fillId="18" borderId="38" xfId="30" applyNumberFormat="1" applyFont="1" applyFill="1" applyBorder="1" applyAlignment="1">
      <alignment vertical="center"/>
    </xf>
    <xf numFmtId="167" fontId="12" fillId="18" borderId="0" xfId="30" applyNumberFormat="1" applyFont="1" applyFill="1" applyBorder="1" applyAlignment="1">
      <alignment vertical="center"/>
    </xf>
    <xf numFmtId="167" fontId="11" fillId="19" borderId="41" xfId="30" applyNumberFormat="1" applyFont="1" applyFill="1" applyBorder="1" applyAlignment="1">
      <alignment vertical="center"/>
    </xf>
    <xf numFmtId="167" fontId="11" fillId="20" borderId="46" xfId="30" applyNumberFormat="1" applyFont="1" applyFill="1" applyBorder="1" applyAlignment="1">
      <alignment vertical="center"/>
    </xf>
    <xf numFmtId="167" fontId="12" fillId="18" borderId="39" xfId="30" applyNumberFormat="1" applyFont="1" applyFill="1" applyBorder="1" applyAlignment="1">
      <alignment vertical="center"/>
    </xf>
    <xf numFmtId="167" fontId="11" fillId="19" borderId="47" xfId="30" applyNumberFormat="1" applyFont="1" applyFill="1" applyBorder="1" applyAlignment="1">
      <alignment vertical="center"/>
    </xf>
    <xf numFmtId="167" fontId="11" fillId="18" borderId="9" xfId="30" applyNumberFormat="1" applyFont="1" applyFill="1" applyBorder="1" applyAlignment="1">
      <alignment vertical="center"/>
    </xf>
    <xf numFmtId="167" fontId="15" fillId="18" borderId="48" xfId="30" applyNumberFormat="1" applyFont="1" applyFill="1" applyBorder="1" applyAlignment="1">
      <alignment vertical="center"/>
    </xf>
    <xf numFmtId="167" fontId="15" fillId="18" borderId="43" xfId="30" applyNumberFormat="1" applyFont="1" applyFill="1" applyBorder="1" applyAlignment="1">
      <alignment vertical="center"/>
    </xf>
    <xf numFmtId="167" fontId="11" fillId="18" borderId="10" xfId="30" applyNumberFormat="1" applyFont="1" applyFill="1" applyBorder="1" applyAlignment="1">
      <alignment vertical="center"/>
    </xf>
    <xf numFmtId="167" fontId="11" fillId="18" borderId="0" xfId="30" applyNumberFormat="1" applyFont="1" applyFill="1" applyBorder="1" applyAlignment="1">
      <alignment vertical="center"/>
    </xf>
    <xf numFmtId="167" fontId="15" fillId="18" borderId="0" xfId="30" applyNumberFormat="1" applyFont="1" applyFill="1" applyBorder="1" applyAlignment="1">
      <alignment vertical="center"/>
    </xf>
    <xf numFmtId="167" fontId="12" fillId="18" borderId="48" xfId="30" applyNumberFormat="1" applyFont="1" applyFill="1" applyBorder="1" applyAlignment="1">
      <alignment vertical="center"/>
    </xf>
    <xf numFmtId="167" fontId="12" fillId="18" borderId="43" xfId="30" applyNumberFormat="1" applyFont="1" applyFill="1" applyBorder="1" applyAlignment="1">
      <alignment vertical="center"/>
    </xf>
    <xf numFmtId="167" fontId="12" fillId="18" borderId="42" xfId="30" applyNumberFormat="1" applyFont="1" applyFill="1" applyBorder="1" applyAlignment="1">
      <alignment vertical="center"/>
    </xf>
    <xf numFmtId="167" fontId="11" fillId="19" borderId="13" xfId="30" applyNumberFormat="1" applyFont="1" applyFill="1" applyBorder="1" applyAlignment="1">
      <alignment vertical="center"/>
    </xf>
    <xf numFmtId="49" fontId="12" fillId="0" borderId="38" xfId="28" applyNumberFormat="1" applyFont="1" applyFill="1" applyBorder="1" applyAlignment="1">
      <alignment horizontal="left" vertical="center" wrapText="1"/>
    </xf>
    <xf numFmtId="167" fontId="11" fillId="20" borderId="14" xfId="30" applyNumberFormat="1" applyFont="1" applyFill="1" applyBorder="1" applyAlignment="1">
      <alignment vertical="center"/>
    </xf>
    <xf numFmtId="167" fontId="12" fillId="18" borderId="37" xfId="30" applyNumberFormat="1" applyFont="1" applyFill="1" applyBorder="1" applyAlignment="1">
      <alignment vertical="center"/>
    </xf>
    <xf numFmtId="167" fontId="11" fillId="19" borderId="44" xfId="30" applyNumberFormat="1" applyFont="1" applyFill="1" applyBorder="1" applyAlignment="1">
      <alignment vertical="center"/>
    </xf>
    <xf numFmtId="164" fontId="11" fillId="18" borderId="31" xfId="31" applyNumberFormat="1" applyFont="1" applyFill="1" applyBorder="1" applyAlignment="1">
      <alignment vertical="center"/>
    </xf>
    <xf numFmtId="164" fontId="11" fillId="18" borderId="38" xfId="31" applyNumberFormat="1" applyFont="1" applyFill="1" applyBorder="1" applyAlignment="1">
      <alignment vertical="center"/>
    </xf>
    <xf numFmtId="167" fontId="12" fillId="0" borderId="38" xfId="30" applyNumberFormat="1" applyFont="1" applyFill="1" applyBorder="1" applyAlignment="1">
      <alignment vertical="center"/>
    </xf>
    <xf numFmtId="164" fontId="12" fillId="18" borderId="38" xfId="31" applyNumberFormat="1" applyFont="1" applyFill="1" applyBorder="1" applyAlignment="1">
      <alignment vertical="center"/>
    </xf>
    <xf numFmtId="164" fontId="11" fillId="0" borderId="38" xfId="31" applyNumberFormat="1" applyFont="1" applyFill="1" applyBorder="1" applyAlignment="1">
      <alignment vertical="center"/>
    </xf>
    <xf numFmtId="164" fontId="11" fillId="18" borderId="10" xfId="31" applyNumberFormat="1" applyFont="1" applyFill="1" applyBorder="1" applyAlignment="1">
      <alignment vertical="center"/>
    </xf>
    <xf numFmtId="164" fontId="11" fillId="18" borderId="0" xfId="31" applyNumberFormat="1" applyFont="1" applyFill="1" applyBorder="1" applyAlignment="1">
      <alignment vertical="center"/>
    </xf>
    <xf numFmtId="167" fontId="12" fillId="0" borderId="0" xfId="30" applyNumberFormat="1" applyFont="1" applyFill="1" applyBorder="1" applyAlignment="1">
      <alignment vertical="center"/>
    </xf>
    <xf numFmtId="164" fontId="12" fillId="18" borderId="0" xfId="31" applyNumberFormat="1" applyFont="1" applyFill="1" applyBorder="1" applyAlignment="1">
      <alignment vertical="center"/>
    </xf>
    <xf numFmtId="167" fontId="11" fillId="18" borderId="9" xfId="30" applyNumberFormat="1" applyFont="1" applyFill="1" applyBorder="1" applyAlignment="1">
      <alignment horizontal="center" vertical="center"/>
    </xf>
    <xf numFmtId="49" fontId="12" fillId="18" borderId="10" xfId="28" applyNumberFormat="1" applyFont="1" applyFill="1" applyBorder="1" applyAlignment="1">
      <alignment horizontal="left" vertical="center"/>
    </xf>
    <xf numFmtId="164" fontId="12" fillId="18" borderId="10" xfId="31" applyNumberFormat="1" applyFont="1" applyFill="1" applyBorder="1" applyAlignment="1">
      <alignment vertical="center"/>
    </xf>
    <xf numFmtId="164" fontId="12" fillId="18" borderId="31" xfId="31" applyNumberFormat="1" applyFont="1" applyFill="1" applyBorder="1" applyAlignment="1">
      <alignment vertical="center"/>
    </xf>
    <xf numFmtId="167" fontId="11" fillId="18" borderId="42" xfId="30" applyNumberFormat="1" applyFont="1" applyFill="1" applyBorder="1" applyAlignment="1">
      <alignment horizontal="center" vertical="center"/>
    </xf>
    <xf numFmtId="167" fontId="11" fillId="18" borderId="43" xfId="30" applyNumberFormat="1" applyFont="1" applyFill="1" applyBorder="1" applyAlignment="1">
      <alignment horizontal="center" vertical="center"/>
    </xf>
    <xf numFmtId="49" fontId="12" fillId="18" borderId="42" xfId="28" applyNumberFormat="1" applyFont="1" applyFill="1" applyBorder="1" applyAlignment="1">
      <alignment vertical="center"/>
    </xf>
    <xf numFmtId="49" fontId="12" fillId="18" borderId="43" xfId="28" applyNumberFormat="1" applyFont="1" applyFill="1" applyBorder="1" applyAlignment="1">
      <alignment vertical="center"/>
    </xf>
    <xf numFmtId="167" fontId="12" fillId="18" borderId="10" xfId="30" applyNumberFormat="1" applyFont="1" applyFill="1" applyBorder="1" applyAlignment="1">
      <alignment vertical="center"/>
    </xf>
    <xf numFmtId="167" fontId="12" fillId="18" borderId="31" xfId="30" applyNumberFormat="1" applyFont="1" applyFill="1" applyBorder="1" applyAlignment="1">
      <alignment vertical="center"/>
    </xf>
    <xf numFmtId="49" fontId="15" fillId="0" borderId="38" xfId="29" applyNumberFormat="1" applyFont="1" applyFill="1" applyBorder="1" applyAlignment="1">
      <alignment horizontal="left" vertical="center" wrapText="1"/>
    </xf>
    <xf numFmtId="167" fontId="32" fillId="18" borderId="12" xfId="30" applyNumberFormat="1" applyFont="1" applyFill="1" applyBorder="1" applyAlignment="1">
      <alignment vertical="center"/>
    </xf>
    <xf numFmtId="168" fontId="32" fillId="18" borderId="12" xfId="30" applyNumberFormat="1" applyFont="1" applyFill="1" applyBorder="1" applyAlignment="1">
      <alignment horizontal="center" vertical="center"/>
    </xf>
    <xf numFmtId="169" fontId="32" fillId="18" borderId="20" xfId="39" applyNumberFormat="1" applyFont="1" applyFill="1" applyBorder="1" applyAlignment="1">
      <alignment horizontal="right" vertical="center"/>
    </xf>
    <xf numFmtId="167" fontId="11" fillId="0" borderId="12" xfId="30" applyNumberFormat="1" applyFont="1" applyFill="1" applyBorder="1" applyAlignment="1">
      <alignment vertical="center"/>
    </xf>
    <xf numFmtId="167" fontId="15" fillId="0" borderId="12" xfId="30" applyNumberFormat="1" applyFont="1" applyFill="1" applyBorder="1" applyAlignment="1">
      <alignment vertical="center"/>
    </xf>
    <xf numFmtId="167" fontId="32" fillId="0" borderId="12" xfId="30" applyNumberFormat="1" applyFont="1" applyFill="1" applyBorder="1" applyAlignment="1">
      <alignment vertical="center"/>
    </xf>
    <xf numFmtId="170" fontId="12" fillId="0" borderId="0" xfId="31" applyNumberFormat="1" applyFont="1" applyFill="1"/>
    <xf numFmtId="0" fontId="12" fillId="0" borderId="0" xfId="36" applyFont="1" applyFill="1"/>
    <xf numFmtId="168" fontId="11" fillId="0" borderId="12" xfId="30" applyNumberFormat="1" applyFont="1" applyFill="1" applyBorder="1" applyAlignment="1">
      <alignment horizontal="center" vertical="center"/>
    </xf>
    <xf numFmtId="164" fontId="11" fillId="0" borderId="11" xfId="32" applyNumberFormat="1" applyFont="1" applyFill="1" applyBorder="1" applyAlignment="1">
      <alignment vertical="center"/>
    </xf>
    <xf numFmtId="164" fontId="11" fillId="0" borderId="12" xfId="32" applyNumberFormat="1" applyFont="1" applyFill="1" applyBorder="1" applyAlignment="1">
      <alignment vertical="center"/>
    </xf>
    <xf numFmtId="164" fontId="12" fillId="0" borderId="12" xfId="32" applyNumberFormat="1" applyFont="1" applyFill="1" applyBorder="1" applyAlignment="1">
      <alignment vertical="center"/>
    </xf>
    <xf numFmtId="164" fontId="11" fillId="0" borderId="34" xfId="32" applyNumberFormat="1" applyFont="1" applyFill="1" applyBorder="1" applyAlignment="1">
      <alignment vertical="center"/>
    </xf>
    <xf numFmtId="164" fontId="12" fillId="0" borderId="32" xfId="32" applyNumberFormat="1" applyFont="1" applyFill="1" applyBorder="1" applyAlignment="1">
      <alignment vertical="center"/>
    </xf>
    <xf numFmtId="164" fontId="12" fillId="0" borderId="0" xfId="32" applyNumberFormat="1" applyFont="1" applyFill="1" applyAlignment="1">
      <alignment vertical="center"/>
    </xf>
    <xf numFmtId="170" fontId="12" fillId="0" borderId="0" xfId="32" applyNumberFormat="1" applyFont="1" applyFill="1"/>
    <xf numFmtId="0" fontId="12" fillId="0" borderId="0" xfId="37" applyFont="1" applyFill="1"/>
    <xf numFmtId="43" fontId="12" fillId="18" borderId="0" xfId="91" applyFont="1" applyFill="1" applyAlignment="1">
      <alignment vertical="center"/>
    </xf>
    <xf numFmtId="43" fontId="12" fillId="0" borderId="0" xfId="91" applyFont="1" applyFill="1" applyAlignment="1">
      <alignment vertical="center"/>
    </xf>
    <xf numFmtId="167" fontId="12" fillId="18" borderId="0" xfId="36" applyNumberFormat="1" applyFont="1" applyFill="1" applyAlignment="1">
      <alignment vertical="center"/>
    </xf>
    <xf numFmtId="167" fontId="12" fillId="0" borderId="0" xfId="36" applyNumberFormat="1" applyFont="1" applyFill="1" applyAlignment="1">
      <alignment vertical="center"/>
    </xf>
    <xf numFmtId="0" fontId="9" fillId="0" borderId="0" xfId="36" applyFont="1" applyFill="1" applyBorder="1" applyAlignment="1">
      <alignment horizontal="center" vertical="center"/>
    </xf>
    <xf numFmtId="167" fontId="12" fillId="0" borderId="48" xfId="30" applyNumberFormat="1" applyFont="1" applyFill="1" applyBorder="1" applyAlignment="1">
      <alignment vertical="center"/>
    </xf>
    <xf numFmtId="164" fontId="11" fillId="0" borderId="11" xfId="31" applyNumberFormat="1" applyFont="1" applyFill="1" applyBorder="1" applyAlignment="1">
      <alignment vertical="center"/>
    </xf>
    <xf numFmtId="164" fontId="12" fillId="0" borderId="12" xfId="31" applyNumberFormat="1" applyFont="1" applyFill="1" applyBorder="1" applyAlignment="1">
      <alignment vertical="center"/>
    </xf>
    <xf numFmtId="0" fontId="9" fillId="0" borderId="0" xfId="37" applyFont="1" applyFill="1" applyAlignment="1">
      <alignment horizontal="center" vertical="center"/>
    </xf>
    <xf numFmtId="164" fontId="12" fillId="0" borderId="38" xfId="32" applyNumberFormat="1" applyFont="1" applyFill="1" applyBorder="1" applyAlignment="1">
      <alignment vertical="center"/>
    </xf>
    <xf numFmtId="167" fontId="11" fillId="18" borderId="12" xfId="30" applyNumberFormat="1" applyFont="1" applyFill="1" applyBorder="1" applyAlignment="1">
      <alignment horizontal="center" vertical="center"/>
    </xf>
    <xf numFmtId="164" fontId="11" fillId="0" borderId="31" xfId="32" applyNumberFormat="1" applyFont="1" applyFill="1" applyBorder="1" applyAlignment="1">
      <alignment vertical="center"/>
    </xf>
    <xf numFmtId="164" fontId="11" fillId="0" borderId="38" xfId="32" applyNumberFormat="1" applyFont="1" applyFill="1" applyBorder="1" applyAlignment="1">
      <alignment vertical="center"/>
    </xf>
    <xf numFmtId="164" fontId="11" fillId="0" borderId="39" xfId="32" applyNumberFormat="1" applyFont="1" applyFill="1" applyBorder="1" applyAlignment="1">
      <alignment vertical="center"/>
    </xf>
    <xf numFmtId="164" fontId="12" fillId="0" borderId="40" xfId="32" applyNumberFormat="1" applyFont="1" applyFill="1" applyBorder="1" applyAlignment="1">
      <alignment vertical="center"/>
    </xf>
    <xf numFmtId="0" fontId="4" fillId="18" borderId="28" xfId="36" applyFont="1" applyFill="1" applyBorder="1" applyAlignment="1">
      <alignment horizontal="center" vertical="center"/>
    </xf>
    <xf numFmtId="0" fontId="6" fillId="18" borderId="49" xfId="36" applyFont="1" applyFill="1" applyBorder="1" applyAlignment="1">
      <alignment horizontal="center" vertical="center"/>
    </xf>
    <xf numFmtId="0" fontId="6" fillId="18" borderId="30" xfId="36" applyFont="1" applyFill="1" applyBorder="1" applyAlignment="1">
      <alignment horizontal="center" vertical="center"/>
    </xf>
    <xf numFmtId="0" fontId="6" fillId="18" borderId="50" xfId="36" applyFont="1" applyFill="1" applyBorder="1" applyAlignment="1">
      <alignment horizontal="center" vertical="center"/>
    </xf>
    <xf numFmtId="0" fontId="2" fillId="18" borderId="30" xfId="36" applyFont="1" applyFill="1" applyBorder="1" applyAlignment="1">
      <alignment horizontal="left" vertical="center" wrapText="1"/>
    </xf>
    <xf numFmtId="4" fontId="6" fillId="18" borderId="71" xfId="31" applyNumberFormat="1" applyFont="1" applyFill="1" applyBorder="1" applyAlignment="1">
      <alignment horizontal="center" vertical="center" wrapText="1"/>
    </xf>
    <xf numFmtId="4" fontId="6" fillId="18" borderId="72" xfId="31" applyNumberFormat="1" applyFont="1" applyFill="1" applyBorder="1" applyAlignment="1">
      <alignment horizontal="center" vertical="center" wrapText="1"/>
    </xf>
    <xf numFmtId="0" fontId="2" fillId="18" borderId="28" xfId="36" applyFont="1" applyFill="1" applyBorder="1" applyAlignment="1">
      <alignment horizontal="left" wrapText="1"/>
    </xf>
    <xf numFmtId="0" fontId="10" fillId="18" borderId="27" xfId="28" applyNumberFormat="1" applyFont="1" applyFill="1" applyBorder="1" applyAlignment="1">
      <alignment horizontal="center" vertical="center" wrapText="1"/>
    </xf>
    <xf numFmtId="0" fontId="10" fillId="18" borderId="28" xfId="28" applyNumberFormat="1" applyFont="1" applyFill="1" applyBorder="1" applyAlignment="1">
      <alignment horizontal="center" vertical="center" wrapText="1"/>
    </xf>
    <xf numFmtId="0" fontId="10" fillId="18" borderId="54" xfId="28" applyNumberFormat="1" applyFont="1" applyFill="1" applyBorder="1" applyAlignment="1">
      <alignment horizontal="center" vertical="center" wrapText="1"/>
    </xf>
    <xf numFmtId="0" fontId="10" fillId="18" borderId="55" xfId="28" applyNumberFormat="1" applyFont="1" applyFill="1" applyBorder="1" applyAlignment="1">
      <alignment horizontal="center" vertical="center" wrapText="1"/>
    </xf>
    <xf numFmtId="0" fontId="10" fillId="18" borderId="42" xfId="28" applyNumberFormat="1" applyFont="1" applyFill="1" applyBorder="1" applyAlignment="1">
      <alignment horizontal="center" vertical="center" wrapText="1"/>
    </xf>
    <xf numFmtId="0" fontId="10" fillId="18" borderId="43" xfId="28" applyNumberFormat="1" applyFont="1" applyFill="1" applyBorder="1" applyAlignment="1">
      <alignment horizontal="center" vertical="center" wrapText="1"/>
    </xf>
    <xf numFmtId="4" fontId="6" fillId="0" borderId="53" xfId="31" applyNumberFormat="1" applyFont="1" applyFill="1" applyBorder="1" applyAlignment="1">
      <alignment horizontal="center" vertical="center" wrapText="1"/>
    </xf>
    <xf numFmtId="4" fontId="6" fillId="0" borderId="48" xfId="31" applyNumberFormat="1" applyFont="1" applyFill="1" applyBorder="1" applyAlignment="1">
      <alignment horizontal="center" vertical="center" wrapText="1"/>
    </xf>
    <xf numFmtId="49" fontId="11" fillId="18" borderId="0" xfId="28" applyNumberFormat="1" applyFont="1" applyFill="1" applyBorder="1" applyAlignment="1">
      <alignment horizontal="left" vertical="center" wrapText="1"/>
    </xf>
    <xf numFmtId="49" fontId="11" fillId="18" borderId="38" xfId="28" applyNumberFormat="1" applyFont="1" applyFill="1" applyBorder="1" applyAlignment="1">
      <alignment horizontal="left" vertical="center" wrapText="1"/>
    </xf>
    <xf numFmtId="0" fontId="11" fillId="18" borderId="0" xfId="36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18" borderId="0" xfId="3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12" fillId="18" borderId="0" xfId="28" applyNumberFormat="1" applyFont="1" applyFill="1" applyBorder="1" applyAlignment="1">
      <alignment horizontal="center" vertical="center"/>
    </xf>
    <xf numFmtId="49" fontId="12" fillId="18" borderId="38" xfId="28" applyNumberFormat="1" applyFont="1" applyFill="1" applyBorder="1" applyAlignment="1">
      <alignment horizontal="center" vertical="center"/>
    </xf>
    <xf numFmtId="49" fontId="12" fillId="18" borderId="0" xfId="28" applyNumberFormat="1" applyFont="1" applyFill="1" applyBorder="1" applyAlignment="1">
      <alignment horizontal="left" vertical="center" wrapText="1"/>
    </xf>
    <xf numFmtId="49" fontId="12" fillId="18" borderId="38" xfId="28" applyNumberFormat="1" applyFont="1" applyFill="1" applyBorder="1" applyAlignment="1">
      <alignment horizontal="left" vertical="center" wrapText="1"/>
    </xf>
    <xf numFmtId="49" fontId="15" fillId="0" borderId="0" xfId="28" applyNumberFormat="1" applyFont="1" applyFill="1" applyBorder="1" applyAlignment="1">
      <alignment horizontal="left" vertical="center" wrapText="1"/>
    </xf>
    <xf numFmtId="49" fontId="15" fillId="0" borderId="38" xfId="28" applyNumberFormat="1" applyFont="1" applyFill="1" applyBorder="1" applyAlignment="1">
      <alignment horizontal="left" vertical="center" wrapText="1"/>
    </xf>
    <xf numFmtId="49" fontId="11" fillId="18" borderId="0" xfId="36" applyNumberFormat="1" applyFont="1" applyFill="1" applyBorder="1" applyAlignment="1">
      <alignment horizontal="left" vertical="center" wrapText="1"/>
    </xf>
    <xf numFmtId="0" fontId="2" fillId="18" borderId="54" xfId="36" applyFont="1" applyFill="1" applyBorder="1" applyAlignment="1">
      <alignment horizontal="left" wrapText="1"/>
    </xf>
    <xf numFmtId="0" fontId="2" fillId="18" borderId="40" xfId="36" applyFont="1" applyFill="1" applyBorder="1" applyAlignment="1">
      <alignment horizontal="left" vertical="center" wrapText="1"/>
    </xf>
    <xf numFmtId="4" fontId="6" fillId="18" borderId="51" xfId="31" applyNumberFormat="1" applyFont="1" applyFill="1" applyBorder="1" applyAlignment="1">
      <alignment horizontal="center" vertical="center" wrapText="1"/>
    </xf>
    <xf numFmtId="4" fontId="6" fillId="18" borderId="52" xfId="31" applyNumberFormat="1" applyFont="1" applyFill="1" applyBorder="1" applyAlignment="1">
      <alignment horizontal="center" vertical="center" wrapText="1"/>
    </xf>
    <xf numFmtId="4" fontId="6" fillId="18" borderId="53" xfId="31" applyNumberFormat="1" applyFont="1" applyFill="1" applyBorder="1" applyAlignment="1">
      <alignment horizontal="center" vertical="center" wrapText="1"/>
    </xf>
    <xf numFmtId="4" fontId="6" fillId="18" borderId="48" xfId="31" applyNumberFormat="1" applyFont="1" applyFill="1" applyBorder="1" applyAlignment="1">
      <alignment horizontal="center" vertical="center" wrapText="1"/>
    </xf>
    <xf numFmtId="0" fontId="2" fillId="18" borderId="56" xfId="37" applyFont="1" applyFill="1" applyBorder="1" applyAlignment="1">
      <alignment horizontal="center" vertical="center"/>
    </xf>
    <xf numFmtId="0" fontId="3" fillId="18" borderId="51" xfId="37" applyFont="1" applyFill="1" applyBorder="1" applyAlignment="1">
      <alignment horizontal="center" vertical="center"/>
    </xf>
    <xf numFmtId="0" fontId="3" fillId="18" borderId="57" xfId="37" applyFont="1" applyFill="1" applyBorder="1" applyAlignment="1">
      <alignment horizontal="center" vertical="center"/>
    </xf>
    <xf numFmtId="0" fontId="3" fillId="18" borderId="25" xfId="37" applyFont="1" applyFill="1" applyBorder="1" applyAlignment="1">
      <alignment horizontal="center" vertical="center"/>
    </xf>
    <xf numFmtId="0" fontId="4" fillId="18" borderId="58" xfId="37" applyFont="1" applyFill="1" applyBorder="1" applyAlignment="1">
      <alignment horizontal="center" vertical="center"/>
    </xf>
    <xf numFmtId="0" fontId="6" fillId="18" borderId="49" xfId="37" applyFont="1" applyFill="1" applyBorder="1" applyAlignment="1">
      <alignment horizontal="center" vertical="center"/>
    </xf>
    <xf numFmtId="0" fontId="6" fillId="18" borderId="59" xfId="37" applyFont="1" applyFill="1" applyBorder="1" applyAlignment="1">
      <alignment horizontal="center" vertical="center"/>
    </xf>
    <xf numFmtId="0" fontId="6" fillId="18" borderId="50" xfId="37" applyFont="1" applyFill="1" applyBorder="1" applyAlignment="1">
      <alignment horizontal="center" vertical="center"/>
    </xf>
    <xf numFmtId="0" fontId="10" fillId="18" borderId="60" xfId="29" applyNumberFormat="1" applyFont="1" applyFill="1" applyBorder="1" applyAlignment="1">
      <alignment horizontal="center" vertical="center" wrapText="1"/>
    </xf>
    <xf numFmtId="0" fontId="10" fillId="18" borderId="61" xfId="29" applyNumberFormat="1" applyFont="1" applyFill="1" applyBorder="1" applyAlignment="1">
      <alignment horizontal="center" vertical="center" wrapText="1"/>
    </xf>
    <xf numFmtId="0" fontId="10" fillId="18" borderId="62" xfId="29" applyNumberFormat="1" applyFont="1" applyFill="1" applyBorder="1" applyAlignment="1">
      <alignment horizontal="center" vertical="center" wrapText="1"/>
    </xf>
    <xf numFmtId="0" fontId="10" fillId="18" borderId="21" xfId="29" applyNumberFormat="1" applyFont="1" applyFill="1" applyBorder="1" applyAlignment="1">
      <alignment horizontal="center" vertical="center" wrapText="1"/>
    </xf>
    <xf numFmtId="0" fontId="10" fillId="18" borderId="13" xfId="29" applyNumberFormat="1" applyFont="1" applyFill="1" applyBorder="1" applyAlignment="1">
      <alignment horizontal="center" vertical="center" wrapText="1"/>
    </xf>
    <xf numFmtId="0" fontId="10" fillId="18" borderId="41" xfId="29" applyNumberFormat="1" applyFont="1" applyFill="1" applyBorder="1" applyAlignment="1">
      <alignment horizontal="center" vertical="center" wrapText="1"/>
    </xf>
    <xf numFmtId="49" fontId="33" fillId="20" borderId="22" xfId="29" applyNumberFormat="1" applyFont="1" applyFill="1" applyBorder="1" applyAlignment="1">
      <alignment horizontal="left" vertical="center"/>
    </xf>
    <xf numFmtId="49" fontId="11" fillId="20" borderId="14" xfId="29" applyNumberFormat="1" applyFont="1" applyFill="1" applyBorder="1" applyAlignment="1">
      <alignment horizontal="left" vertical="center"/>
    </xf>
    <xf numFmtId="49" fontId="11" fillId="20" borderId="46" xfId="29" applyNumberFormat="1" applyFont="1" applyFill="1" applyBorder="1" applyAlignment="1">
      <alignment horizontal="left" vertical="center"/>
    </xf>
    <xf numFmtId="49" fontId="11" fillId="19" borderId="13" xfId="29" applyNumberFormat="1" applyFont="1" applyFill="1" applyBorder="1" applyAlignment="1">
      <alignment horizontal="left" vertical="center"/>
    </xf>
    <xf numFmtId="49" fontId="11" fillId="19" borderId="41" xfId="29" applyNumberFormat="1" applyFont="1" applyFill="1" applyBorder="1" applyAlignment="1">
      <alignment horizontal="left" vertical="center"/>
    </xf>
  </cellXfs>
  <cellStyles count="93">
    <cellStyle name="20% - Accent1" xfId="68" builtinId="30" hidden="1"/>
    <cellStyle name="20% - Accent2" xfId="72" builtinId="34" hidden="1"/>
    <cellStyle name="20% - Accent3" xfId="76" builtinId="38" hidden="1"/>
    <cellStyle name="20% - Accent4" xfId="80" builtinId="42" hidden="1"/>
    <cellStyle name="20% - Accent5" xfId="84" builtinId="46" hidden="1"/>
    <cellStyle name="20% - Accent6" xfId="88" builtinId="50" hidden="1"/>
    <cellStyle name="20% - Colore 1" xfId="1"/>
    <cellStyle name="20% - Colore 2" xfId="2"/>
    <cellStyle name="20% - Colore 3" xfId="3"/>
    <cellStyle name="20% - Colore 4" xfId="4"/>
    <cellStyle name="20% - Colore 5" xfId="5"/>
    <cellStyle name="20% - Colore 6" xfId="6"/>
    <cellStyle name="40% - Accent1" xfId="69" builtinId="31" hidden="1"/>
    <cellStyle name="40% - Accent2" xfId="73" builtinId="35" hidden="1"/>
    <cellStyle name="40% - Accent3" xfId="77" builtinId="39" hidden="1"/>
    <cellStyle name="40% - Accent4" xfId="81" builtinId="43" hidden="1"/>
    <cellStyle name="40% - Accent5" xfId="85" builtinId="47" hidden="1"/>
    <cellStyle name="40% - Accent6" xfId="89" builtinId="51" hidden="1"/>
    <cellStyle name="40% - Colore 1" xfId="7"/>
    <cellStyle name="40% - Colore 2" xfId="8"/>
    <cellStyle name="40% - Colore 3" xfId="9"/>
    <cellStyle name="40% - Colore 4" xfId="10"/>
    <cellStyle name="40% - Colore 5" xfId="11"/>
    <cellStyle name="40% - Colore 6" xfId="12"/>
    <cellStyle name="60% - Accent1" xfId="70" builtinId="32" hidden="1"/>
    <cellStyle name="60% - Accent2" xfId="74" builtinId="36" hidden="1"/>
    <cellStyle name="60% - Accent3" xfId="78" builtinId="40" hidden="1"/>
    <cellStyle name="60% - Accent4" xfId="82" builtinId="44" hidden="1"/>
    <cellStyle name="60% - Accent5" xfId="86" builtinId="48" hidden="1"/>
    <cellStyle name="60% - Accent6" xfId="90" builtinId="52" hidden="1"/>
    <cellStyle name="60% - Colore 1" xfId="13"/>
    <cellStyle name="60% - Colore 2" xfId="14"/>
    <cellStyle name="60% - Colore 3" xfId="15"/>
    <cellStyle name="60% - Colore 4" xfId="16"/>
    <cellStyle name="60% - Colore 5" xfId="17"/>
    <cellStyle name="60% - Colore 6" xfId="18"/>
    <cellStyle name="Accent1" xfId="67" builtinId="29" hidden="1"/>
    <cellStyle name="Accent2" xfId="71" builtinId="33" hidden="1"/>
    <cellStyle name="Accent3" xfId="75" builtinId="37" hidden="1"/>
    <cellStyle name="Accent4" xfId="79" builtinId="41" hidden="1"/>
    <cellStyle name="Accent5" xfId="83" builtinId="45" hidden="1"/>
    <cellStyle name="Accent6" xfId="87" builtinId="49" hidden="1"/>
    <cellStyle name="Bad" xfId="58" builtinId="27" hidden="1"/>
    <cellStyle name="Calcolo" xfId="19"/>
    <cellStyle name="Calculation" xfId="60" builtinId="22" hidden="1"/>
    <cellStyle name="Cella collegata" xfId="20"/>
    <cellStyle name="Cella da controllare" xfId="21"/>
    <cellStyle name="Check Cell" xfId="62" builtinId="23" hidden="1"/>
    <cellStyle name="Colore 1" xfId="22"/>
    <cellStyle name="Colore 2" xfId="23"/>
    <cellStyle name="Colore 3" xfId="24"/>
    <cellStyle name="Colore 4" xfId="25"/>
    <cellStyle name="Colore 5" xfId="26"/>
    <cellStyle name="Colore 6" xfId="27"/>
    <cellStyle name="Comma" xfId="91" builtinId="3"/>
    <cellStyle name="Comma [0]_Marilù (v.0.5)" xfId="28"/>
    <cellStyle name="Comma [0]_Marilù (v.0.5) 2" xfId="29"/>
    <cellStyle name="Comma 2" xfId="30"/>
    <cellStyle name="Explanatory Text" xfId="65" builtinId="53" hidden="1"/>
    <cellStyle name="Good" xfId="57" builtinId="26" hidden="1"/>
    <cellStyle name="Heading 1" xfId="53" builtinId="16" hidden="1"/>
    <cellStyle name="Heading 2" xfId="54" builtinId="17" hidden="1"/>
    <cellStyle name="Heading 3" xfId="55" builtinId="18" hidden="1"/>
    <cellStyle name="Heading 4" xfId="56" builtinId="19" hidden="1"/>
    <cellStyle name="Linked Cell" xfId="61" builtinId="24" hidden="1"/>
    <cellStyle name="Migliaia [0]_Asl 6_Raccordo MONISANIT al 31 dicembre 2007 (v. FINALE del 30.05.2008)" xfId="31"/>
    <cellStyle name="Migliaia [0]_Asl 6_Raccordo MONISANIT al 31 dicembre 2007 (v. FINALE del 30.05.2008) 2" xfId="32"/>
    <cellStyle name="Migliaia 2" xfId="92"/>
    <cellStyle name="Migliaia_Asl 6_Raccordo MONISANIT al 31 dicembre 2007 (v. FINALE del 30.05.2008)" xfId="33"/>
    <cellStyle name="Migliaia_Asl 6_Raccordo MONISANIT al 31 dicembre 2007 (v. FINALE del 30.05.2008) 2" xfId="34"/>
    <cellStyle name="Neutral" xfId="59" builtinId="28" hidden="1"/>
    <cellStyle name="Neutrale" xfId="35"/>
    <cellStyle name="Normal" xfId="0" builtinId="0"/>
    <cellStyle name="Normale_Asl 6_Raccordo MONISANIT al 31 dicembre 2007 (v. FINALE del 30.05.2008)" xfId="36"/>
    <cellStyle name="Normale_Asl 6_Raccordo MONISANIT al 31 dicembre 2007 (v. FINALE del 30.05.2008) 2" xfId="37"/>
    <cellStyle name="Nota" xfId="38"/>
    <cellStyle name="Note" xfId="64" builtinId="10" hidden="1"/>
    <cellStyle name="Percent 2" xfId="39"/>
    <cellStyle name="Percent 3" xfId="40"/>
    <cellStyle name="Testo avviso" xfId="41"/>
    <cellStyle name="Testo descrittivo" xfId="42"/>
    <cellStyle name="Title" xfId="52" builtinId="15" hidden="1"/>
    <cellStyle name="Titolo" xfId="43"/>
    <cellStyle name="Titolo 1" xfId="44"/>
    <cellStyle name="Titolo 2" xfId="45"/>
    <cellStyle name="Titolo 3" xfId="46"/>
    <cellStyle name="Titolo 4" xfId="47"/>
    <cellStyle name="Titolo_Asl 6_Analisi al 31 dicembre 2008 (v. FINALE_A3 del 26.01.2009)" xfId="48"/>
    <cellStyle name="Total" xfId="66" builtinId="25" hidden="1"/>
    <cellStyle name="Totale" xfId="49"/>
    <cellStyle name="Valore non valido" xfId="50"/>
    <cellStyle name="Valore valido" xfId="51"/>
    <cellStyle name="Warning Text" xfId="63" builtinId="11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92D050"/>
    <pageSetUpPr fitToPage="1"/>
  </sheetPr>
  <dimension ref="A1:O265"/>
  <sheetViews>
    <sheetView showGridLines="0" zoomScale="70" zoomScaleNormal="70" zoomScaleSheetLayoutView="70" workbookViewId="0">
      <pane ySplit="5" topLeftCell="A6" activePane="bottomLeft" state="frozen"/>
      <selection pane="bottomLeft" activeCell="A9" sqref="A9"/>
    </sheetView>
  </sheetViews>
  <sheetFormatPr defaultColWidth="10.42578125" defaultRowHeight="15.75" x14ac:dyDescent="0.25"/>
  <cols>
    <col min="1" max="1" width="4" style="24" customWidth="1"/>
    <col min="2" max="2" width="4.5703125" style="24" customWidth="1"/>
    <col min="3" max="3" width="1.85546875" style="24" customWidth="1"/>
    <col min="4" max="6" width="4" style="24" customWidth="1"/>
    <col min="7" max="7" width="68.7109375" style="3" customWidth="1"/>
    <col min="8" max="11" width="15.85546875" style="3" customWidth="1"/>
    <col min="12" max="12" width="18.5703125" style="3" customWidth="1"/>
    <col min="13" max="13" width="13.140625" style="3" customWidth="1"/>
    <col min="14" max="14" width="16.85546875" style="3" bestFit="1" customWidth="1"/>
    <col min="15" max="15" width="11.5703125" style="3" bestFit="1" customWidth="1"/>
    <col min="16" max="16384" width="10.42578125" style="3"/>
  </cols>
  <sheetData>
    <row r="1" spans="1:13" s="1" customFormat="1" ht="27.6" customHeight="1" x14ac:dyDescent="0.3">
      <c r="A1" s="50"/>
      <c r="B1" s="51"/>
      <c r="C1" s="51"/>
      <c r="D1" s="51"/>
      <c r="E1" s="51"/>
      <c r="F1" s="51"/>
      <c r="G1" s="286" t="s">
        <v>0</v>
      </c>
      <c r="H1" s="286"/>
      <c r="I1" s="286"/>
      <c r="J1" s="286"/>
      <c r="K1" s="286"/>
      <c r="L1" s="279" t="s">
        <v>1</v>
      </c>
      <c r="M1" s="280"/>
    </row>
    <row r="2" spans="1:13" s="1" customFormat="1" ht="27.6" customHeight="1" thickBot="1" x14ac:dyDescent="0.3">
      <c r="A2" s="52"/>
      <c r="B2" s="53"/>
      <c r="C2" s="53"/>
      <c r="D2" s="53"/>
      <c r="E2" s="53"/>
      <c r="F2" s="53"/>
      <c r="G2" s="283" t="s">
        <v>2</v>
      </c>
      <c r="H2" s="283"/>
      <c r="I2" s="283"/>
      <c r="J2" s="283"/>
      <c r="K2" s="283"/>
      <c r="L2" s="281"/>
      <c r="M2" s="282"/>
    </row>
    <row r="3" spans="1:13" s="2" customFormat="1" ht="15" customHeight="1" thickBot="1" x14ac:dyDescent="0.25">
      <c r="A3" s="32"/>
      <c r="B3" s="32"/>
      <c r="C3" s="32"/>
      <c r="D3" s="32"/>
      <c r="E3" s="32"/>
      <c r="F3" s="32"/>
      <c r="G3" s="32"/>
      <c r="H3" s="33"/>
      <c r="I3" s="33"/>
      <c r="J3" s="33"/>
      <c r="K3" s="33"/>
    </row>
    <row r="4" spans="1:13" ht="19.5" customHeight="1" x14ac:dyDescent="0.25">
      <c r="A4" s="287" t="s">
        <v>292</v>
      </c>
      <c r="B4" s="288"/>
      <c r="C4" s="288"/>
      <c r="D4" s="288"/>
      <c r="E4" s="288"/>
      <c r="F4" s="288"/>
      <c r="G4" s="288"/>
      <c r="H4" s="288"/>
      <c r="I4" s="289"/>
      <c r="J4" s="293" t="s">
        <v>297</v>
      </c>
      <c r="K4" s="293" t="s">
        <v>295</v>
      </c>
      <c r="L4" s="284" t="s">
        <v>296</v>
      </c>
      <c r="M4" s="285"/>
    </row>
    <row r="5" spans="1:13" ht="32.25" customHeight="1" x14ac:dyDescent="0.25">
      <c r="A5" s="290"/>
      <c r="B5" s="291"/>
      <c r="C5" s="291"/>
      <c r="D5" s="291"/>
      <c r="E5" s="291"/>
      <c r="F5" s="291"/>
      <c r="G5" s="291"/>
      <c r="H5" s="291"/>
      <c r="I5" s="292"/>
      <c r="J5" s="294"/>
      <c r="K5" s="294"/>
      <c r="L5" s="4" t="s">
        <v>3</v>
      </c>
      <c r="M5" s="34" t="s">
        <v>4</v>
      </c>
    </row>
    <row r="6" spans="1:13" s="7" customFormat="1" ht="27" customHeight="1" x14ac:dyDescent="0.25">
      <c r="A6" s="35" t="s">
        <v>5</v>
      </c>
      <c r="B6" s="5" t="s">
        <v>6</v>
      </c>
      <c r="C6" s="5"/>
      <c r="D6" s="5"/>
      <c r="E6" s="5"/>
      <c r="F6" s="5"/>
      <c r="G6" s="5"/>
      <c r="H6" s="216"/>
      <c r="I6" s="204"/>
      <c r="J6" s="204"/>
      <c r="K6" s="204"/>
      <c r="L6" s="6"/>
      <c r="M6" s="36"/>
    </row>
    <row r="7" spans="1:13" s="7" customFormat="1" ht="27" customHeight="1" x14ac:dyDescent="0.25">
      <c r="A7" s="37"/>
      <c r="B7" s="8" t="s">
        <v>7</v>
      </c>
      <c r="C7" s="94" t="s">
        <v>8</v>
      </c>
      <c r="D7" s="94"/>
      <c r="E7" s="94"/>
      <c r="F7" s="94"/>
      <c r="G7" s="94"/>
      <c r="H7" s="217"/>
      <c r="I7" s="205"/>
      <c r="J7" s="250">
        <f>SUM(J8:J12)</f>
        <v>0</v>
      </c>
      <c r="K7" s="250">
        <f>SUM(K8:K12)</f>
        <v>0</v>
      </c>
      <c r="L7" s="10">
        <f>J7-K7</f>
        <v>0</v>
      </c>
      <c r="M7" s="38" t="str">
        <f t="shared" ref="M7:M26" si="0">IF(K7=0,"-    ",L7/K7)</f>
        <v xml:space="preserve">-    </v>
      </c>
    </row>
    <row r="8" spans="1:13" s="15" customFormat="1" ht="27" customHeight="1" x14ac:dyDescent="0.25">
      <c r="A8" s="39"/>
      <c r="B8" s="11"/>
      <c r="C8" s="139"/>
      <c r="D8" s="137" t="s">
        <v>9</v>
      </c>
      <c r="E8" s="92" t="s">
        <v>10</v>
      </c>
      <c r="F8" s="92"/>
      <c r="G8" s="92"/>
      <c r="H8" s="208"/>
      <c r="I8" s="206"/>
      <c r="J8" s="206">
        <v>0</v>
      </c>
      <c r="K8" s="206">
        <v>0</v>
      </c>
      <c r="L8" s="14">
        <f t="shared" ref="L8:L26" si="1">J8-K8</f>
        <v>0</v>
      </c>
      <c r="M8" s="40" t="str">
        <f t="shared" si="0"/>
        <v xml:space="preserve">-    </v>
      </c>
    </row>
    <row r="9" spans="1:13" s="15" customFormat="1" ht="27" customHeight="1" x14ac:dyDescent="0.25">
      <c r="A9" s="39"/>
      <c r="B9" s="11"/>
      <c r="C9" s="139"/>
      <c r="D9" s="137" t="s">
        <v>11</v>
      </c>
      <c r="E9" s="92" t="s">
        <v>55</v>
      </c>
      <c r="F9" s="92"/>
      <c r="G9" s="92"/>
      <c r="H9" s="208"/>
      <c r="I9" s="206"/>
      <c r="J9" s="206">
        <v>0</v>
      </c>
      <c r="K9" s="206">
        <v>0</v>
      </c>
      <c r="L9" s="14">
        <f t="shared" si="1"/>
        <v>0</v>
      </c>
      <c r="M9" s="40" t="str">
        <f t="shared" si="0"/>
        <v xml:space="preserve">-    </v>
      </c>
    </row>
    <row r="10" spans="1:13" s="15" customFormat="1" ht="27" customHeight="1" x14ac:dyDescent="0.25">
      <c r="A10" s="41"/>
      <c r="B10" s="11"/>
      <c r="C10" s="139"/>
      <c r="D10" s="137" t="s">
        <v>12</v>
      </c>
      <c r="E10" s="92" t="s">
        <v>213</v>
      </c>
      <c r="F10" s="92"/>
      <c r="G10" s="92"/>
      <c r="H10" s="208"/>
      <c r="I10" s="206"/>
      <c r="J10" s="206">
        <v>0</v>
      </c>
      <c r="K10" s="206">
        <v>0</v>
      </c>
      <c r="L10" s="14">
        <f t="shared" si="1"/>
        <v>0</v>
      </c>
      <c r="M10" s="40" t="str">
        <f t="shared" si="0"/>
        <v xml:space="preserve">-    </v>
      </c>
    </row>
    <row r="11" spans="1:13" s="15" customFormat="1" ht="27" customHeight="1" x14ac:dyDescent="0.25">
      <c r="A11" s="41"/>
      <c r="B11" s="11"/>
      <c r="C11" s="11"/>
      <c r="D11" s="137" t="s">
        <v>13</v>
      </c>
      <c r="E11" s="92" t="s">
        <v>181</v>
      </c>
      <c r="F11" s="92"/>
      <c r="G11" s="92"/>
      <c r="H11" s="208"/>
      <c r="I11" s="206"/>
      <c r="J11" s="206">
        <v>0</v>
      </c>
      <c r="K11" s="206">
        <v>0</v>
      </c>
      <c r="L11" s="14">
        <f t="shared" si="1"/>
        <v>0</v>
      </c>
      <c r="M11" s="40" t="str">
        <f t="shared" si="0"/>
        <v xml:space="preserve">-    </v>
      </c>
    </row>
    <row r="12" spans="1:13" s="15" customFormat="1" ht="27" customHeight="1" x14ac:dyDescent="0.25">
      <c r="A12" s="41"/>
      <c r="B12" s="11"/>
      <c r="C12" s="11"/>
      <c r="D12" s="137" t="s">
        <v>14</v>
      </c>
      <c r="E12" s="92" t="s">
        <v>56</v>
      </c>
      <c r="F12" s="92"/>
      <c r="G12" s="92"/>
      <c r="H12" s="208"/>
      <c r="I12" s="206"/>
      <c r="J12" s="206">
        <v>0</v>
      </c>
      <c r="K12" s="206">
        <v>0</v>
      </c>
      <c r="L12" s="14">
        <f t="shared" si="1"/>
        <v>0</v>
      </c>
      <c r="M12" s="40" t="str">
        <f t="shared" si="0"/>
        <v xml:space="preserve">-    </v>
      </c>
    </row>
    <row r="13" spans="1:13" s="7" customFormat="1" ht="27" customHeight="1" x14ac:dyDescent="0.25">
      <c r="A13" s="37"/>
      <c r="B13" s="8" t="s">
        <v>15</v>
      </c>
      <c r="C13" s="94" t="s">
        <v>16</v>
      </c>
      <c r="D13" s="94"/>
      <c r="E13" s="94"/>
      <c r="F13" s="94"/>
      <c r="G13" s="94"/>
      <c r="H13" s="217"/>
      <c r="I13" s="205"/>
      <c r="J13" s="250">
        <f>J14+J17+SUM(J20:J26)</f>
        <v>0</v>
      </c>
      <c r="K13" s="250">
        <f>K14+K17+SUM(K20:K26)</f>
        <v>0</v>
      </c>
      <c r="L13" s="10">
        <f t="shared" si="1"/>
        <v>0</v>
      </c>
      <c r="M13" s="38" t="str">
        <f t="shared" si="0"/>
        <v xml:space="preserve">-    </v>
      </c>
    </row>
    <row r="14" spans="1:13" s="15" customFormat="1" ht="27" customHeight="1" x14ac:dyDescent="0.25">
      <c r="A14" s="39"/>
      <c r="B14" s="11"/>
      <c r="C14" s="139"/>
      <c r="D14" s="137" t="s">
        <v>9</v>
      </c>
      <c r="E14" s="92" t="s">
        <v>17</v>
      </c>
      <c r="F14" s="92"/>
      <c r="G14" s="92"/>
      <c r="H14" s="208"/>
      <c r="I14" s="206"/>
      <c r="J14" s="178">
        <f>SUM(J15:J16)</f>
        <v>0</v>
      </c>
      <c r="K14" s="178">
        <f>SUM(K15:K16)</f>
        <v>0</v>
      </c>
      <c r="L14" s="14">
        <f t="shared" si="1"/>
        <v>0</v>
      </c>
      <c r="M14" s="40" t="str">
        <f t="shared" si="0"/>
        <v xml:space="preserve">-    </v>
      </c>
    </row>
    <row r="15" spans="1:13" s="15" customFormat="1" ht="27" customHeight="1" x14ac:dyDescent="0.25">
      <c r="A15" s="39"/>
      <c r="B15" s="11"/>
      <c r="C15" s="139"/>
      <c r="D15" s="137"/>
      <c r="E15" s="96" t="s">
        <v>19</v>
      </c>
      <c r="F15" s="96" t="s">
        <v>202</v>
      </c>
      <c r="G15" s="92"/>
      <c r="H15" s="218"/>
      <c r="I15" s="207"/>
      <c r="J15" s="207">
        <v>0</v>
      </c>
      <c r="K15" s="207">
        <v>0</v>
      </c>
      <c r="L15" s="90">
        <f t="shared" si="1"/>
        <v>0</v>
      </c>
      <c r="M15" s="91" t="str">
        <f t="shared" si="0"/>
        <v xml:space="preserve">-    </v>
      </c>
    </row>
    <row r="16" spans="1:13" s="15" customFormat="1" ht="27" customHeight="1" x14ac:dyDescent="0.25">
      <c r="A16" s="39"/>
      <c r="B16" s="11"/>
      <c r="C16" s="139"/>
      <c r="D16" s="137"/>
      <c r="E16" s="96" t="s">
        <v>20</v>
      </c>
      <c r="F16" s="96" t="s">
        <v>203</v>
      </c>
      <c r="G16" s="92"/>
      <c r="H16" s="218"/>
      <c r="I16" s="207"/>
      <c r="J16" s="207">
        <v>0</v>
      </c>
      <c r="K16" s="207">
        <v>0</v>
      </c>
      <c r="L16" s="90">
        <f t="shared" si="1"/>
        <v>0</v>
      </c>
      <c r="M16" s="91" t="str">
        <f t="shared" si="0"/>
        <v xml:space="preserve">-    </v>
      </c>
    </row>
    <row r="17" spans="1:13" s="15" customFormat="1" ht="27" customHeight="1" x14ac:dyDescent="0.25">
      <c r="A17" s="39"/>
      <c r="B17" s="11"/>
      <c r="C17" s="139"/>
      <c r="D17" s="137" t="s">
        <v>11</v>
      </c>
      <c r="E17" s="92" t="s">
        <v>18</v>
      </c>
      <c r="F17" s="92"/>
      <c r="G17" s="92"/>
      <c r="H17" s="208"/>
      <c r="I17" s="206"/>
      <c r="J17" s="178">
        <f>SUM(J18:J19)</f>
        <v>0</v>
      </c>
      <c r="K17" s="178">
        <f>SUM(K18:K19)</f>
        <v>0</v>
      </c>
      <c r="L17" s="14">
        <f t="shared" si="1"/>
        <v>0</v>
      </c>
      <c r="M17" s="40" t="str">
        <f t="shared" si="0"/>
        <v xml:space="preserve">-    </v>
      </c>
    </row>
    <row r="18" spans="1:13" s="166" customFormat="1" ht="27" customHeight="1" x14ac:dyDescent="0.25">
      <c r="A18" s="161"/>
      <c r="B18" s="162"/>
      <c r="C18" s="163"/>
      <c r="D18" s="164"/>
      <c r="E18" s="96" t="s">
        <v>19</v>
      </c>
      <c r="F18" s="96" t="s">
        <v>69</v>
      </c>
      <c r="G18" s="96"/>
      <c r="H18" s="218"/>
      <c r="I18" s="207"/>
      <c r="J18" s="207">
        <v>0</v>
      </c>
      <c r="K18" s="207">
        <v>0</v>
      </c>
      <c r="L18" s="90">
        <f t="shared" si="1"/>
        <v>0</v>
      </c>
      <c r="M18" s="91" t="str">
        <f t="shared" si="0"/>
        <v xml:space="preserve">-    </v>
      </c>
    </row>
    <row r="19" spans="1:13" s="166" customFormat="1" ht="27" customHeight="1" x14ac:dyDescent="0.25">
      <c r="A19" s="161"/>
      <c r="B19" s="162"/>
      <c r="C19" s="163"/>
      <c r="D19" s="164"/>
      <c r="E19" s="96" t="s">
        <v>20</v>
      </c>
      <c r="F19" s="96" t="s">
        <v>70</v>
      </c>
      <c r="G19" s="96"/>
      <c r="H19" s="218"/>
      <c r="I19" s="207"/>
      <c r="J19" s="207">
        <v>0</v>
      </c>
      <c r="K19" s="207">
        <v>0</v>
      </c>
      <c r="L19" s="90">
        <f t="shared" si="1"/>
        <v>0</v>
      </c>
      <c r="M19" s="91" t="str">
        <f t="shared" si="0"/>
        <v xml:space="preserve">-    </v>
      </c>
    </row>
    <row r="20" spans="1:13" s="15" customFormat="1" ht="27" customHeight="1" x14ac:dyDescent="0.25">
      <c r="A20" s="41"/>
      <c r="B20" s="11"/>
      <c r="C20" s="139"/>
      <c r="D20" s="137" t="s">
        <v>12</v>
      </c>
      <c r="E20" s="92" t="s">
        <v>21</v>
      </c>
      <c r="F20" s="92"/>
      <c r="G20" s="92"/>
      <c r="H20" s="208"/>
      <c r="I20" s="206"/>
      <c r="J20" s="206">
        <v>0</v>
      </c>
      <c r="K20" s="206">
        <v>0</v>
      </c>
      <c r="L20" s="14">
        <f t="shared" si="1"/>
        <v>0</v>
      </c>
      <c r="M20" s="40" t="str">
        <f t="shared" si="0"/>
        <v xml:space="preserve">-    </v>
      </c>
    </row>
    <row r="21" spans="1:13" s="15" customFormat="1" ht="27" customHeight="1" x14ac:dyDescent="0.25">
      <c r="A21" s="41"/>
      <c r="B21" s="11"/>
      <c r="C21" s="139"/>
      <c r="D21" s="137" t="s">
        <v>13</v>
      </c>
      <c r="E21" s="92" t="s">
        <v>22</v>
      </c>
      <c r="F21" s="92"/>
      <c r="G21" s="92"/>
      <c r="H21" s="208"/>
      <c r="I21" s="206"/>
      <c r="J21" s="206">
        <v>0</v>
      </c>
      <c r="K21" s="206">
        <v>0</v>
      </c>
      <c r="L21" s="14">
        <f t="shared" si="1"/>
        <v>0</v>
      </c>
      <c r="M21" s="40" t="str">
        <f t="shared" si="0"/>
        <v xml:space="preserve">-    </v>
      </c>
    </row>
    <row r="22" spans="1:13" s="15" customFormat="1" ht="27" customHeight="1" x14ac:dyDescent="0.25">
      <c r="A22" s="41"/>
      <c r="B22" s="11"/>
      <c r="C22" s="139"/>
      <c r="D22" s="137" t="s">
        <v>14</v>
      </c>
      <c r="E22" s="92" t="s">
        <v>23</v>
      </c>
      <c r="F22" s="92"/>
      <c r="G22" s="92"/>
      <c r="H22" s="208"/>
      <c r="I22" s="206"/>
      <c r="J22" s="206">
        <v>0</v>
      </c>
      <c r="K22" s="206">
        <v>0</v>
      </c>
      <c r="L22" s="14">
        <f t="shared" si="1"/>
        <v>0</v>
      </c>
      <c r="M22" s="40" t="str">
        <f t="shared" si="0"/>
        <v xml:space="preserve">-    </v>
      </c>
    </row>
    <row r="23" spans="1:13" s="15" customFormat="1" ht="27" customHeight="1" x14ac:dyDescent="0.25">
      <c r="A23" s="41"/>
      <c r="B23" s="11"/>
      <c r="C23" s="139"/>
      <c r="D23" s="137" t="s">
        <v>24</v>
      </c>
      <c r="E23" s="92" t="s">
        <v>25</v>
      </c>
      <c r="F23" s="92"/>
      <c r="G23" s="92"/>
      <c r="H23" s="208"/>
      <c r="I23" s="206"/>
      <c r="J23" s="206">
        <v>0</v>
      </c>
      <c r="K23" s="206">
        <v>0</v>
      </c>
      <c r="L23" s="14">
        <f t="shared" si="1"/>
        <v>0</v>
      </c>
      <c r="M23" s="40" t="str">
        <f t="shared" si="0"/>
        <v xml:space="preserve">-    </v>
      </c>
    </row>
    <row r="24" spans="1:13" s="15" customFormat="1" ht="27" customHeight="1" x14ac:dyDescent="0.25">
      <c r="A24" s="41"/>
      <c r="B24" s="11"/>
      <c r="C24" s="139"/>
      <c r="D24" s="137" t="s">
        <v>26</v>
      </c>
      <c r="E24" s="92" t="s">
        <v>57</v>
      </c>
      <c r="F24" s="92"/>
      <c r="G24" s="92"/>
      <c r="H24" s="208"/>
      <c r="I24" s="206"/>
      <c r="J24" s="206">
        <v>0</v>
      </c>
      <c r="K24" s="206">
        <v>0</v>
      </c>
      <c r="L24" s="14">
        <f t="shared" si="1"/>
        <v>0</v>
      </c>
      <c r="M24" s="40" t="str">
        <f t="shared" si="0"/>
        <v xml:space="preserve">-    </v>
      </c>
    </row>
    <row r="25" spans="1:13" s="15" customFormat="1" ht="27" customHeight="1" x14ac:dyDescent="0.25">
      <c r="A25" s="41"/>
      <c r="B25" s="11"/>
      <c r="C25" s="11"/>
      <c r="D25" s="137" t="s">
        <v>27</v>
      </c>
      <c r="E25" s="92" t="s">
        <v>204</v>
      </c>
      <c r="F25" s="92"/>
      <c r="G25" s="92"/>
      <c r="H25" s="208"/>
      <c r="I25" s="206"/>
      <c r="J25" s="206">
        <v>0</v>
      </c>
      <c r="K25" s="206">
        <v>0</v>
      </c>
      <c r="L25" s="14">
        <f t="shared" si="1"/>
        <v>0</v>
      </c>
      <c r="M25" s="40" t="str">
        <f t="shared" si="0"/>
        <v xml:space="preserve">-    </v>
      </c>
    </row>
    <row r="26" spans="1:13" s="15" customFormat="1" ht="27" customHeight="1" x14ac:dyDescent="0.25">
      <c r="A26" s="41"/>
      <c r="B26" s="11"/>
      <c r="C26" s="11"/>
      <c r="D26" s="137" t="s">
        <v>52</v>
      </c>
      <c r="E26" s="15" t="s">
        <v>257</v>
      </c>
      <c r="H26" s="221"/>
      <c r="I26" s="220"/>
      <c r="J26" s="206">
        <v>0</v>
      </c>
      <c r="K26" s="206">
        <v>0</v>
      </c>
      <c r="L26" s="14">
        <f t="shared" si="1"/>
        <v>0</v>
      </c>
      <c r="M26" s="40" t="str">
        <f t="shared" si="0"/>
        <v xml:space="preserve">-    </v>
      </c>
    </row>
    <row r="27" spans="1:13" s="15" customFormat="1" ht="27" customHeight="1" x14ac:dyDescent="0.25">
      <c r="A27" s="41"/>
      <c r="B27" s="11"/>
      <c r="C27" s="11"/>
      <c r="D27" s="137"/>
      <c r="H27" s="213" t="s">
        <v>288</v>
      </c>
      <c r="I27" s="213" t="s">
        <v>289</v>
      </c>
      <c r="J27" s="9"/>
      <c r="K27" s="9"/>
      <c r="L27" s="14"/>
      <c r="M27" s="40"/>
    </row>
    <row r="28" spans="1:13" s="7" customFormat="1" ht="48" customHeight="1" x14ac:dyDescent="0.25">
      <c r="A28" s="37"/>
      <c r="B28" s="8" t="s">
        <v>28</v>
      </c>
      <c r="C28" s="295" t="s">
        <v>281</v>
      </c>
      <c r="D28" s="295"/>
      <c r="E28" s="295"/>
      <c r="F28" s="295"/>
      <c r="G28" s="295"/>
      <c r="H28" s="9">
        <f>H29+H34</f>
        <v>233648.85</v>
      </c>
      <c r="I28" s="9">
        <f>I29+I34</f>
        <v>0</v>
      </c>
      <c r="J28" s="9">
        <f>J29+J34</f>
        <v>233648.85</v>
      </c>
      <c r="K28" s="250">
        <v>0</v>
      </c>
      <c r="L28" s="10">
        <f t="shared" ref="L28:L37" si="2">J28-K28</f>
        <v>233648.85</v>
      </c>
      <c r="M28" s="38" t="str">
        <f t="shared" ref="M28:M37" si="3">IF(K28=0,"-    ",L28/K28)</f>
        <v xml:space="preserve">-    </v>
      </c>
    </row>
    <row r="29" spans="1:13" s="15" customFormat="1" ht="27" customHeight="1" x14ac:dyDescent="0.25">
      <c r="A29" s="41"/>
      <c r="B29" s="11"/>
      <c r="C29" s="11"/>
      <c r="D29" s="137" t="s">
        <v>9</v>
      </c>
      <c r="E29" s="15" t="s">
        <v>58</v>
      </c>
      <c r="H29" s="13">
        <f>+SUM(H30:H33)</f>
        <v>233648.85</v>
      </c>
      <c r="I29" s="13">
        <f>+SUM(I30:I33)</f>
        <v>0</v>
      </c>
      <c r="J29" s="13">
        <f>+SUM(J30:J33)</f>
        <v>233648.85</v>
      </c>
      <c r="K29" s="178">
        <v>0</v>
      </c>
      <c r="L29" s="14">
        <f t="shared" si="2"/>
        <v>233648.85</v>
      </c>
      <c r="M29" s="40" t="str">
        <f t="shared" si="3"/>
        <v xml:space="preserve">-    </v>
      </c>
    </row>
    <row r="30" spans="1:13" s="15" customFormat="1" ht="27" customHeight="1" x14ac:dyDescent="0.25">
      <c r="A30" s="39"/>
      <c r="B30" s="11"/>
      <c r="C30" s="139"/>
      <c r="D30" s="137"/>
      <c r="E30" s="96" t="s">
        <v>19</v>
      </c>
      <c r="F30" s="96" t="s">
        <v>62</v>
      </c>
      <c r="G30" s="92"/>
      <c r="H30" s="89">
        <v>0</v>
      </c>
      <c r="I30" s="207">
        <v>0</v>
      </c>
      <c r="J30" s="207">
        <f>+H30+I30</f>
        <v>0</v>
      </c>
      <c r="K30" s="251">
        <v>0</v>
      </c>
      <c r="L30" s="90">
        <f t="shared" si="2"/>
        <v>0</v>
      </c>
      <c r="M30" s="91" t="str">
        <f t="shared" si="3"/>
        <v xml:space="preserve">-    </v>
      </c>
    </row>
    <row r="31" spans="1:13" s="15" customFormat="1" ht="27" customHeight="1" x14ac:dyDescent="0.25">
      <c r="A31" s="39"/>
      <c r="B31" s="11"/>
      <c r="C31" s="139"/>
      <c r="D31" s="137"/>
      <c r="E31" s="96" t="s">
        <v>20</v>
      </c>
      <c r="F31" s="96" t="s">
        <v>64</v>
      </c>
      <c r="G31" s="92"/>
      <c r="H31" s="89">
        <v>233648.85</v>
      </c>
      <c r="I31" s="207">
        <v>0</v>
      </c>
      <c r="J31" s="207">
        <f t="shared" ref="J31:J33" si="4">+H31+I31</f>
        <v>233648.85</v>
      </c>
      <c r="K31" s="251">
        <v>0</v>
      </c>
      <c r="L31" s="90">
        <f t="shared" si="2"/>
        <v>233648.85</v>
      </c>
      <c r="M31" s="91" t="str">
        <f t="shared" si="3"/>
        <v xml:space="preserve">-    </v>
      </c>
    </row>
    <row r="32" spans="1:13" s="15" customFormat="1" ht="27" customHeight="1" x14ac:dyDescent="0.25">
      <c r="A32" s="39"/>
      <c r="B32" s="11"/>
      <c r="C32" s="139"/>
      <c r="D32" s="137"/>
      <c r="E32" s="96" t="s">
        <v>61</v>
      </c>
      <c r="F32" s="96" t="s">
        <v>219</v>
      </c>
      <c r="G32" s="93"/>
      <c r="H32" s="207">
        <v>0</v>
      </c>
      <c r="I32" s="207">
        <v>0</v>
      </c>
      <c r="J32" s="207">
        <f t="shared" si="4"/>
        <v>0</v>
      </c>
      <c r="K32" s="251">
        <v>0</v>
      </c>
      <c r="L32" s="90">
        <f t="shared" si="2"/>
        <v>0</v>
      </c>
      <c r="M32" s="91" t="str">
        <f t="shared" si="3"/>
        <v xml:space="preserve">-    </v>
      </c>
    </row>
    <row r="33" spans="1:15" s="15" customFormat="1" ht="27" customHeight="1" x14ac:dyDescent="0.25">
      <c r="A33" s="39"/>
      <c r="B33" s="11"/>
      <c r="C33" s="139"/>
      <c r="D33" s="96"/>
      <c r="E33" s="96" t="s">
        <v>107</v>
      </c>
      <c r="F33" s="96" t="s">
        <v>63</v>
      </c>
      <c r="G33" s="93"/>
      <c r="H33" s="214">
        <v>0</v>
      </c>
      <c r="I33" s="215">
        <v>0</v>
      </c>
      <c r="J33" s="207">
        <f t="shared" si="4"/>
        <v>0</v>
      </c>
      <c r="K33" s="251">
        <v>0</v>
      </c>
      <c r="L33" s="90">
        <f t="shared" si="2"/>
        <v>0</v>
      </c>
      <c r="M33" s="91" t="str">
        <f t="shared" si="3"/>
        <v xml:space="preserve">-    </v>
      </c>
    </row>
    <row r="34" spans="1:15" s="15" customFormat="1" ht="27" customHeight="1" x14ac:dyDescent="0.25">
      <c r="A34" s="39"/>
      <c r="B34" s="11"/>
      <c r="C34" s="139"/>
      <c r="D34" s="137" t="s">
        <v>11</v>
      </c>
      <c r="E34" s="15" t="s">
        <v>220</v>
      </c>
      <c r="F34" s="96"/>
      <c r="G34" s="301"/>
      <c r="H34" s="301"/>
      <c r="I34" s="302"/>
      <c r="J34" s="251">
        <f>SUM(J35:J36)</f>
        <v>0</v>
      </c>
      <c r="K34" s="251">
        <v>0</v>
      </c>
      <c r="L34" s="90">
        <f t="shared" si="2"/>
        <v>0</v>
      </c>
      <c r="M34" s="91" t="str">
        <f t="shared" si="3"/>
        <v xml:space="preserve">-    </v>
      </c>
    </row>
    <row r="35" spans="1:15" s="15" customFormat="1" ht="27" customHeight="1" x14ac:dyDescent="0.25">
      <c r="A35" s="39"/>
      <c r="B35" s="11"/>
      <c r="C35" s="139"/>
      <c r="D35" s="137"/>
      <c r="E35" s="96" t="s">
        <v>19</v>
      </c>
      <c r="F35" s="96" t="s">
        <v>59</v>
      </c>
      <c r="G35" s="92"/>
      <c r="H35" s="92"/>
      <c r="I35" s="93"/>
      <c r="J35" s="90">
        <v>0</v>
      </c>
      <c r="K35" s="90">
        <v>0</v>
      </c>
      <c r="L35" s="90">
        <f t="shared" si="2"/>
        <v>0</v>
      </c>
      <c r="M35" s="91" t="str">
        <f t="shared" si="3"/>
        <v xml:space="preserve">-    </v>
      </c>
    </row>
    <row r="36" spans="1:15" s="15" customFormat="1" ht="27" customHeight="1" x14ac:dyDescent="0.25">
      <c r="A36" s="39"/>
      <c r="B36" s="11"/>
      <c r="C36" s="139"/>
      <c r="D36" s="137"/>
      <c r="E36" s="96" t="s">
        <v>20</v>
      </c>
      <c r="F36" s="96" t="s">
        <v>60</v>
      </c>
      <c r="G36" s="242"/>
      <c r="H36" s="242"/>
      <c r="I36" s="243"/>
      <c r="J36" s="90">
        <v>0</v>
      </c>
      <c r="K36" s="90">
        <v>0</v>
      </c>
      <c r="L36" s="90">
        <f t="shared" si="2"/>
        <v>0</v>
      </c>
      <c r="M36" s="91" t="str">
        <f t="shared" si="3"/>
        <v xml:space="preserve">-    </v>
      </c>
    </row>
    <row r="37" spans="1:15" s="7" customFormat="1" ht="27" customHeight="1" x14ac:dyDescent="0.25">
      <c r="A37" s="192"/>
      <c r="B37" s="27" t="s">
        <v>157</v>
      </c>
      <c r="C37" s="140"/>
      <c r="D37" s="140"/>
      <c r="E37" s="140"/>
      <c r="F37" s="140"/>
      <c r="G37" s="140"/>
      <c r="H37" s="222"/>
      <c r="I37" s="209"/>
      <c r="J37" s="222">
        <f>J7+J13+J28</f>
        <v>233648.85</v>
      </c>
      <c r="K37" s="222">
        <f>K7+K13+K28</f>
        <v>0</v>
      </c>
      <c r="L37" s="26">
        <f t="shared" si="2"/>
        <v>233648.85</v>
      </c>
      <c r="M37" s="42" t="str">
        <f t="shared" si="3"/>
        <v xml:space="preserve">-    </v>
      </c>
    </row>
    <row r="38" spans="1:15" s="15" customFormat="1" ht="9" customHeight="1" x14ac:dyDescent="0.25">
      <c r="A38" s="41"/>
      <c r="B38" s="12"/>
      <c r="C38" s="92"/>
      <c r="D38" s="92"/>
      <c r="E38" s="92"/>
      <c r="F38" s="92"/>
      <c r="G38" s="92"/>
      <c r="H38" s="208"/>
      <c r="I38" s="206"/>
      <c r="J38" s="206"/>
      <c r="K38" s="206"/>
      <c r="L38" s="14"/>
      <c r="M38" s="40"/>
    </row>
    <row r="39" spans="1:15" s="7" customFormat="1" ht="27" customHeight="1" x14ac:dyDescent="0.25">
      <c r="A39" s="37" t="s">
        <v>29</v>
      </c>
      <c r="B39" s="16" t="s">
        <v>30</v>
      </c>
      <c r="C39" s="147"/>
      <c r="D39" s="147"/>
      <c r="E39" s="147"/>
      <c r="F39" s="147"/>
      <c r="G39" s="147"/>
      <c r="H39" s="217"/>
      <c r="I39" s="205"/>
      <c r="J39" s="205"/>
      <c r="K39" s="205"/>
      <c r="L39" s="10"/>
      <c r="M39" s="38"/>
    </row>
    <row r="40" spans="1:15" s="7" customFormat="1" ht="27" customHeight="1" x14ac:dyDescent="0.25">
      <c r="A40" s="37"/>
      <c r="B40" s="8" t="s">
        <v>7</v>
      </c>
      <c r="C40" s="94" t="s">
        <v>31</v>
      </c>
      <c r="D40" s="94"/>
      <c r="E40" s="94"/>
      <c r="F40" s="94"/>
      <c r="G40" s="94"/>
      <c r="H40" s="217"/>
      <c r="I40" s="205"/>
      <c r="J40" s="250">
        <f>SUM(J41:J44)</f>
        <v>0</v>
      </c>
      <c r="K40" s="250">
        <f>SUM(K41:K44)</f>
        <v>0</v>
      </c>
      <c r="L40" s="10">
        <f t="shared" ref="L40:L44" si="5">J40-K40</f>
        <v>0</v>
      </c>
      <c r="M40" s="38" t="str">
        <f>IF(K40=0,"-    ",L40/K40)</f>
        <v xml:space="preserve">-    </v>
      </c>
    </row>
    <row r="41" spans="1:15" s="15" customFormat="1" ht="27" customHeight="1" x14ac:dyDescent="0.25">
      <c r="A41" s="39"/>
      <c r="B41" s="11"/>
      <c r="C41" s="139"/>
      <c r="D41" s="137" t="s">
        <v>9</v>
      </c>
      <c r="E41" s="92" t="s">
        <v>205</v>
      </c>
      <c r="F41" s="92"/>
      <c r="G41" s="92"/>
      <c r="H41" s="208"/>
      <c r="I41" s="206"/>
      <c r="J41" s="206">
        <v>0</v>
      </c>
      <c r="K41" s="206">
        <v>0</v>
      </c>
      <c r="L41" s="14">
        <f t="shared" si="5"/>
        <v>0</v>
      </c>
      <c r="M41" s="40" t="str">
        <f>IF(K41=0,"-    ",L41/K41)</f>
        <v xml:space="preserve">-    </v>
      </c>
    </row>
    <row r="42" spans="1:15" s="15" customFormat="1" ht="27" customHeight="1" x14ac:dyDescent="0.25">
      <c r="A42" s="39"/>
      <c r="B42" s="11"/>
      <c r="C42" s="139"/>
      <c r="D42" s="137" t="s">
        <v>11</v>
      </c>
      <c r="E42" s="92" t="s">
        <v>206</v>
      </c>
      <c r="F42" s="92"/>
      <c r="G42" s="92"/>
      <c r="H42" s="208"/>
      <c r="I42" s="206"/>
      <c r="J42" s="206">
        <v>0</v>
      </c>
      <c r="K42" s="206">
        <v>0</v>
      </c>
      <c r="L42" s="14">
        <f t="shared" si="5"/>
        <v>0</v>
      </c>
      <c r="M42" s="40" t="str">
        <f>IF(K42=0,"-    ",L42/K42)</f>
        <v xml:space="preserve">-    </v>
      </c>
    </row>
    <row r="43" spans="1:15" s="15" customFormat="1" ht="27" customHeight="1" x14ac:dyDescent="0.25">
      <c r="A43" s="39"/>
      <c r="B43" s="11"/>
      <c r="C43" s="139"/>
      <c r="D43" s="137" t="s">
        <v>12</v>
      </c>
      <c r="E43" s="92" t="s">
        <v>207</v>
      </c>
      <c r="F43" s="137"/>
      <c r="G43" s="92"/>
      <c r="H43" s="208"/>
      <c r="I43" s="206"/>
      <c r="J43" s="206">
        <v>0</v>
      </c>
      <c r="K43" s="206">
        <v>0</v>
      </c>
      <c r="L43" s="14">
        <f t="shared" si="5"/>
        <v>0</v>
      </c>
      <c r="M43" s="40" t="str">
        <f>IF(K43=0,"-    ",L43/K43)</f>
        <v xml:space="preserve">-    </v>
      </c>
    </row>
    <row r="44" spans="1:15" s="15" customFormat="1" ht="27" customHeight="1" x14ac:dyDescent="0.25">
      <c r="A44" s="41"/>
      <c r="B44" s="12"/>
      <c r="C44" s="92"/>
      <c r="D44" s="137" t="s">
        <v>13</v>
      </c>
      <c r="E44" s="92" t="s">
        <v>208</v>
      </c>
      <c r="F44" s="137"/>
      <c r="G44" s="92"/>
      <c r="H44" s="208"/>
      <c r="I44" s="206"/>
      <c r="J44" s="206">
        <v>0</v>
      </c>
      <c r="K44" s="206">
        <v>0</v>
      </c>
      <c r="L44" s="14">
        <f t="shared" si="5"/>
        <v>0</v>
      </c>
      <c r="M44" s="40" t="str">
        <f>IF(K44=0,"-    ",L44/K44)</f>
        <v xml:space="preserve">-    </v>
      </c>
    </row>
    <row r="45" spans="1:15" s="15" customFormat="1" ht="27" customHeight="1" x14ac:dyDescent="0.25">
      <c r="A45" s="41"/>
      <c r="B45" s="12"/>
      <c r="C45" s="92"/>
      <c r="D45" s="137"/>
      <c r="E45" s="92"/>
      <c r="F45" s="137"/>
      <c r="G45" s="92"/>
      <c r="H45" s="236" t="s">
        <v>288</v>
      </c>
      <c r="I45" s="236" t="s">
        <v>289</v>
      </c>
      <c r="J45" s="274"/>
      <c r="K45" s="274"/>
      <c r="L45" s="14"/>
      <c r="M45" s="40"/>
    </row>
    <row r="46" spans="1:15" s="7" customFormat="1" ht="39.75" customHeight="1" x14ac:dyDescent="0.25">
      <c r="A46" s="37"/>
      <c r="B46" s="8" t="s">
        <v>15</v>
      </c>
      <c r="C46" s="295" t="s">
        <v>290</v>
      </c>
      <c r="D46" s="295"/>
      <c r="E46" s="295"/>
      <c r="F46" s="295"/>
      <c r="G46" s="296"/>
      <c r="H46" s="9">
        <f>H47+H58+H71+H72+H75+H76+H77</f>
        <v>1720695.1300000001</v>
      </c>
      <c r="I46" s="9">
        <f>I47+I58+I71+I72+I75+I76+I77</f>
        <v>438920346.38190287</v>
      </c>
      <c r="J46" s="250">
        <f>J47+J58+J71+J72+J75+J76+J77</f>
        <v>440641041.51190287</v>
      </c>
      <c r="K46" s="250">
        <f>K47+K58+K71+K72+K75+K76+K77</f>
        <v>415334201.02939999</v>
      </c>
      <c r="L46" s="10">
        <f t="shared" ref="L46:L86" si="6">J46-K46</f>
        <v>25306840.482502878</v>
      </c>
      <c r="M46" s="38">
        <f t="shared" ref="M46:M86" si="7">IF(K46=0,"-    ",L46/K46)</f>
        <v>6.0931270335503863E-2</v>
      </c>
      <c r="O46" s="124"/>
    </row>
    <row r="47" spans="1:15" s="177" customFormat="1" ht="27" customHeight="1" x14ac:dyDescent="0.25">
      <c r="A47" s="173"/>
      <c r="B47" s="198"/>
      <c r="C47" s="199"/>
      <c r="D47" s="174" t="s">
        <v>9</v>
      </c>
      <c r="E47" s="200" t="s">
        <v>76</v>
      </c>
      <c r="F47" s="200"/>
      <c r="G47" s="176"/>
      <c r="H47" s="250">
        <f>H48+H51+H52+H57</f>
        <v>0</v>
      </c>
      <c r="I47" s="250">
        <f>I48+I51+I52+I57</f>
        <v>150817130.65414351</v>
      </c>
      <c r="J47" s="250">
        <f>J48+J51+J52+J57</f>
        <v>150817130.65414351</v>
      </c>
      <c r="K47" s="250">
        <f>K48+K51+K52+K57</f>
        <v>147627542.36939999</v>
      </c>
      <c r="L47" s="255">
        <f t="shared" si="6"/>
        <v>3189588.2847435176</v>
      </c>
      <c r="M47" s="197">
        <f t="shared" si="7"/>
        <v>2.1605645081880401E-2</v>
      </c>
    </row>
    <row r="48" spans="1:15" s="15" customFormat="1" ht="23.25" customHeight="1" x14ac:dyDescent="0.25">
      <c r="A48" s="39"/>
      <c r="B48" s="11"/>
      <c r="C48" s="139"/>
      <c r="D48" s="137"/>
      <c r="E48" s="96" t="s">
        <v>19</v>
      </c>
      <c r="F48" s="96" t="s">
        <v>77</v>
      </c>
      <c r="G48" s="93"/>
      <c r="H48" s="252">
        <f>SUM(H49:H50)</f>
        <v>0</v>
      </c>
      <c r="I48" s="89">
        <f>SUM(I49:I50)</f>
        <v>146450567.39414352</v>
      </c>
      <c r="J48" s="89">
        <f>+SUM(J49:J50)</f>
        <v>146450567.39414352</v>
      </c>
      <c r="K48" s="89">
        <f>+SUM(K49:K50)</f>
        <v>141515592.6494</v>
      </c>
      <c r="L48" s="248">
        <f t="shared" si="6"/>
        <v>4934974.744743526</v>
      </c>
      <c r="M48" s="249">
        <f t="shared" si="7"/>
        <v>3.4872303838416982E-2</v>
      </c>
    </row>
    <row r="49" spans="1:15" s="15" customFormat="1" ht="27" customHeight="1" x14ac:dyDescent="0.25">
      <c r="A49" s="39"/>
      <c r="B49" s="11"/>
      <c r="C49" s="139"/>
      <c r="D49" s="137"/>
      <c r="E49" s="92"/>
      <c r="F49" s="92" t="s">
        <v>9</v>
      </c>
      <c r="G49" s="93" t="s">
        <v>267</v>
      </c>
      <c r="H49" s="178">
        <v>0</v>
      </c>
      <c r="I49" s="13">
        <v>146450567.39414352</v>
      </c>
      <c r="J49" s="13">
        <f>+H49+I49</f>
        <v>146450567.39414352</v>
      </c>
      <c r="K49" s="13">
        <v>141515592.6494</v>
      </c>
      <c r="L49" s="14">
        <f t="shared" si="6"/>
        <v>4934974.744743526</v>
      </c>
      <c r="M49" s="40">
        <f t="shared" si="7"/>
        <v>3.4872303838416982E-2</v>
      </c>
    </row>
    <row r="50" spans="1:15" s="15" customFormat="1" ht="27" customHeight="1" x14ac:dyDescent="0.25">
      <c r="A50" s="39"/>
      <c r="B50" s="11"/>
      <c r="C50" s="139"/>
      <c r="D50" s="137"/>
      <c r="E50" s="92"/>
      <c r="F50" s="92" t="s">
        <v>11</v>
      </c>
      <c r="G50" s="93" t="s">
        <v>78</v>
      </c>
      <c r="H50" s="178">
        <v>0</v>
      </c>
      <c r="I50" s="13">
        <v>0</v>
      </c>
      <c r="J50" s="13">
        <f t="shared" ref="J50:J51" si="8">+H50+I50</f>
        <v>0</v>
      </c>
      <c r="K50" s="13">
        <v>0</v>
      </c>
      <c r="L50" s="14">
        <f t="shared" si="6"/>
        <v>0</v>
      </c>
      <c r="M50" s="40" t="str">
        <f t="shared" si="7"/>
        <v xml:space="preserve">-    </v>
      </c>
    </row>
    <row r="51" spans="1:15" s="15" customFormat="1" ht="27" customHeight="1" x14ac:dyDescent="0.25">
      <c r="A51" s="39"/>
      <c r="B51" s="11"/>
      <c r="C51" s="139"/>
      <c r="D51" s="137"/>
      <c r="E51" s="96" t="s">
        <v>20</v>
      </c>
      <c r="F51" s="96" t="s">
        <v>79</v>
      </c>
      <c r="G51" s="93"/>
      <c r="H51" s="251">
        <v>0</v>
      </c>
      <c r="I51" s="89">
        <v>4366563.26</v>
      </c>
      <c r="J51" s="13">
        <f t="shared" si="8"/>
        <v>4366563.26</v>
      </c>
      <c r="K51" s="89">
        <v>6111949.7199999997</v>
      </c>
      <c r="L51" s="14">
        <f t="shared" si="6"/>
        <v>-1745386.46</v>
      </c>
      <c r="M51" s="40">
        <f t="shared" si="7"/>
        <v>-0.28556950563395667</v>
      </c>
    </row>
    <row r="52" spans="1:15" s="15" customFormat="1" ht="27" customHeight="1" x14ac:dyDescent="0.25">
      <c r="A52" s="39"/>
      <c r="B52" s="11"/>
      <c r="C52" s="139"/>
      <c r="D52" s="137"/>
      <c r="E52" s="96" t="s">
        <v>61</v>
      </c>
      <c r="F52" s="96" t="s">
        <v>221</v>
      </c>
      <c r="G52" s="93"/>
      <c r="H52" s="89">
        <f>SUM(H53:H56)</f>
        <v>0</v>
      </c>
      <c r="I52" s="89">
        <f>SUM(I53:I56)</f>
        <v>0</v>
      </c>
      <c r="J52" s="251">
        <f>SUM(J53:J56)</f>
        <v>0</v>
      </c>
      <c r="K52" s="251">
        <f>SUM(K53:K56)</f>
        <v>0</v>
      </c>
      <c r="L52" s="14">
        <f t="shared" si="6"/>
        <v>0</v>
      </c>
      <c r="M52" s="40" t="str">
        <f t="shared" si="7"/>
        <v xml:space="preserve">-    </v>
      </c>
    </row>
    <row r="53" spans="1:15" s="15" customFormat="1" ht="27" customHeight="1" x14ac:dyDescent="0.25">
      <c r="A53" s="39"/>
      <c r="B53" s="11"/>
      <c r="C53" s="139"/>
      <c r="D53" s="137"/>
      <c r="E53" s="92"/>
      <c r="F53" s="92" t="s">
        <v>9</v>
      </c>
      <c r="G53" s="93" t="s">
        <v>209</v>
      </c>
      <c r="H53" s="13">
        <v>0</v>
      </c>
      <c r="I53" s="13">
        <v>0</v>
      </c>
      <c r="J53" s="13">
        <f>+H53+I53</f>
        <v>0</v>
      </c>
      <c r="K53" s="13">
        <v>0</v>
      </c>
      <c r="L53" s="14">
        <f t="shared" si="6"/>
        <v>0</v>
      </c>
      <c r="M53" s="40" t="str">
        <f t="shared" si="7"/>
        <v xml:space="preserve">-    </v>
      </c>
    </row>
    <row r="54" spans="1:15" s="15" customFormat="1" ht="27" customHeight="1" x14ac:dyDescent="0.25">
      <c r="A54" s="39"/>
      <c r="B54" s="11"/>
      <c r="C54" s="139"/>
      <c r="D54" s="137"/>
      <c r="E54" s="92"/>
      <c r="F54" s="92" t="s">
        <v>11</v>
      </c>
      <c r="G54" s="93" t="s">
        <v>210</v>
      </c>
      <c r="H54" s="13">
        <v>0</v>
      </c>
      <c r="I54" s="13">
        <v>0</v>
      </c>
      <c r="J54" s="13">
        <f t="shared" ref="J54:J57" si="9">+H54+I54</f>
        <v>0</v>
      </c>
      <c r="K54" s="13">
        <v>0</v>
      </c>
      <c r="L54" s="14">
        <f t="shared" si="6"/>
        <v>0</v>
      </c>
      <c r="M54" s="40" t="str">
        <f t="shared" si="7"/>
        <v xml:space="preserve">-    </v>
      </c>
    </row>
    <row r="55" spans="1:15" s="15" customFormat="1" ht="27" customHeight="1" x14ac:dyDescent="0.25">
      <c r="A55" s="39"/>
      <c r="B55" s="11"/>
      <c r="C55" s="139"/>
      <c r="D55" s="137"/>
      <c r="E55" s="92"/>
      <c r="F55" s="92" t="s">
        <v>12</v>
      </c>
      <c r="G55" s="92" t="s">
        <v>258</v>
      </c>
      <c r="H55" s="13">
        <v>0</v>
      </c>
      <c r="I55" s="13">
        <v>0</v>
      </c>
      <c r="J55" s="13">
        <f t="shared" si="9"/>
        <v>0</v>
      </c>
      <c r="K55" s="13">
        <v>0</v>
      </c>
      <c r="L55" s="14">
        <f t="shared" si="6"/>
        <v>0</v>
      </c>
      <c r="M55" s="40" t="str">
        <f t="shared" si="7"/>
        <v xml:space="preserve">-    </v>
      </c>
    </row>
    <row r="56" spans="1:15" s="15" customFormat="1" ht="27" customHeight="1" x14ac:dyDescent="0.25">
      <c r="A56" s="39"/>
      <c r="B56" s="11"/>
      <c r="C56" s="139"/>
      <c r="D56" s="137"/>
      <c r="E56" s="92"/>
      <c r="F56" s="92" t="s">
        <v>13</v>
      </c>
      <c r="G56" s="92" t="s">
        <v>201</v>
      </c>
      <c r="H56" s="13">
        <v>0</v>
      </c>
      <c r="I56" s="13">
        <v>0</v>
      </c>
      <c r="J56" s="13">
        <f t="shared" si="9"/>
        <v>0</v>
      </c>
      <c r="K56" s="13">
        <v>0</v>
      </c>
      <c r="L56" s="14">
        <f t="shared" si="6"/>
        <v>0</v>
      </c>
      <c r="M56" s="40" t="str">
        <f t="shared" si="7"/>
        <v xml:space="preserve">-    </v>
      </c>
    </row>
    <row r="57" spans="1:15" s="15" customFormat="1" ht="27" customHeight="1" x14ac:dyDescent="0.25">
      <c r="A57" s="39"/>
      <c r="B57" s="11"/>
      <c r="C57" s="139"/>
      <c r="D57" s="137"/>
      <c r="E57" s="96" t="s">
        <v>107</v>
      </c>
      <c r="F57" s="96" t="s">
        <v>222</v>
      </c>
      <c r="G57" s="93"/>
      <c r="H57" s="13"/>
      <c r="I57" s="13"/>
      <c r="J57" s="13">
        <f t="shared" si="9"/>
        <v>0</v>
      </c>
      <c r="K57" s="13">
        <v>0</v>
      </c>
      <c r="L57" s="14">
        <f t="shared" si="6"/>
        <v>0</v>
      </c>
      <c r="M57" s="40" t="str">
        <f t="shared" si="7"/>
        <v xml:space="preserve">-    </v>
      </c>
    </row>
    <row r="58" spans="1:15" s="177" customFormat="1" ht="27" customHeight="1" x14ac:dyDescent="0.25">
      <c r="A58" s="173"/>
      <c r="B58" s="198"/>
      <c r="C58" s="199"/>
      <c r="D58" s="174" t="s">
        <v>11</v>
      </c>
      <c r="E58" s="200" t="s">
        <v>80</v>
      </c>
      <c r="F58" s="200"/>
      <c r="G58" s="176"/>
      <c r="H58" s="250">
        <f>H59+H66</f>
        <v>0</v>
      </c>
      <c r="I58" s="250">
        <f>I59+I66</f>
        <v>288103215.72775936</v>
      </c>
      <c r="J58" s="250">
        <f>J59+J66</f>
        <v>288103215.72775936</v>
      </c>
      <c r="K58" s="250">
        <f>K59+K66</f>
        <v>267706658.65999997</v>
      </c>
      <c r="L58" s="255">
        <f t="shared" si="6"/>
        <v>20396557.067759395</v>
      </c>
      <c r="M58" s="197">
        <f t="shared" si="7"/>
        <v>7.618995048481024E-2</v>
      </c>
      <c r="O58" s="267"/>
    </row>
    <row r="59" spans="1:15" s="15" customFormat="1" ht="27" customHeight="1" x14ac:dyDescent="0.25">
      <c r="A59" s="39"/>
      <c r="B59" s="11"/>
      <c r="C59" s="139"/>
      <c r="D59" s="137"/>
      <c r="E59" s="96" t="s">
        <v>19</v>
      </c>
      <c r="F59" s="96" t="s">
        <v>81</v>
      </c>
      <c r="G59" s="93"/>
      <c r="H59" s="247">
        <f>SUM(H60,H65)</f>
        <v>0</v>
      </c>
      <c r="I59" s="247">
        <f>SUM(I60,I65)</f>
        <v>97617557.06775938</v>
      </c>
      <c r="J59" s="252">
        <f>SUM(J60,J65)</f>
        <v>97617557.06775938</v>
      </c>
      <c r="K59" s="252">
        <f>SUM(K60,K65)</f>
        <v>77221000</v>
      </c>
      <c r="L59" s="248">
        <f t="shared" si="6"/>
        <v>20396557.06775938</v>
      </c>
      <c r="M59" s="249">
        <f t="shared" si="7"/>
        <v>0.2641322576470051</v>
      </c>
    </row>
    <row r="60" spans="1:15" s="15" customFormat="1" ht="27" customHeight="1" x14ac:dyDescent="0.25">
      <c r="A60" s="39"/>
      <c r="B60" s="11"/>
      <c r="C60" s="139"/>
      <c r="D60" s="137"/>
      <c r="E60" s="92"/>
      <c r="F60" s="92" t="s">
        <v>9</v>
      </c>
      <c r="G60" s="93" t="s">
        <v>182</v>
      </c>
      <c r="H60" s="9">
        <f>SUM(H61:H64)</f>
        <v>0</v>
      </c>
      <c r="I60" s="9">
        <f>SUM(I61:I64)</f>
        <v>97617557.06775938</v>
      </c>
      <c r="J60" s="250">
        <f>SUM(J61:J64)</f>
        <v>97617557.06775938</v>
      </c>
      <c r="K60" s="250">
        <f>SUM(K61:K64)</f>
        <v>77221000</v>
      </c>
      <c r="L60" s="10">
        <f t="shared" si="6"/>
        <v>20396557.06775938</v>
      </c>
      <c r="M60" s="38">
        <f t="shared" si="7"/>
        <v>0.2641322576470051</v>
      </c>
    </row>
    <row r="61" spans="1:15" s="15" customFormat="1" ht="38.25" customHeight="1" x14ac:dyDescent="0.25">
      <c r="A61" s="39"/>
      <c r="B61" s="11"/>
      <c r="C61" s="139"/>
      <c r="D61" s="137"/>
      <c r="E61" s="92"/>
      <c r="F61" s="92"/>
      <c r="G61" s="159" t="s">
        <v>259</v>
      </c>
      <c r="H61" s="13">
        <v>0</v>
      </c>
      <c r="I61" s="13">
        <v>60805557.06775938</v>
      </c>
      <c r="J61" s="13">
        <f t="shared" ref="J61:J77" si="10">+H61+I61</f>
        <v>60805557.06775938</v>
      </c>
      <c r="K61" s="13">
        <v>60759000</v>
      </c>
      <c r="L61" s="14">
        <f t="shared" si="6"/>
        <v>46557.067759379745</v>
      </c>
      <c r="M61" s="40">
        <f t="shared" si="7"/>
        <v>7.662579660524325E-4</v>
      </c>
    </row>
    <row r="62" spans="1:15" s="15" customFormat="1" ht="36.75" customHeight="1" x14ac:dyDescent="0.25">
      <c r="A62" s="39"/>
      <c r="B62" s="11"/>
      <c r="C62" s="139"/>
      <c r="D62" s="137"/>
      <c r="E62" s="92"/>
      <c r="F62" s="92"/>
      <c r="G62" s="159" t="s">
        <v>260</v>
      </c>
      <c r="H62" s="168">
        <v>0</v>
      </c>
      <c r="I62" s="201">
        <v>36812000</v>
      </c>
      <c r="J62" s="13">
        <f t="shared" si="10"/>
        <v>36812000</v>
      </c>
      <c r="K62" s="201">
        <v>16462000</v>
      </c>
      <c r="L62" s="14">
        <f t="shared" si="6"/>
        <v>20350000</v>
      </c>
      <c r="M62" s="40">
        <f t="shared" si="7"/>
        <v>1.2361802940104483</v>
      </c>
    </row>
    <row r="63" spans="1:15" s="15" customFormat="1" ht="33.75" customHeight="1" x14ac:dyDescent="0.25">
      <c r="A63" s="39"/>
      <c r="B63" s="11"/>
      <c r="C63" s="139"/>
      <c r="D63" s="137"/>
      <c r="E63" s="92"/>
      <c r="F63" s="92"/>
      <c r="G63" s="159" t="s">
        <v>261</v>
      </c>
      <c r="H63" s="168">
        <v>0</v>
      </c>
      <c r="I63" s="201">
        <v>0</v>
      </c>
      <c r="J63" s="13">
        <f t="shared" si="10"/>
        <v>0</v>
      </c>
      <c r="K63" s="201">
        <v>0</v>
      </c>
      <c r="L63" s="14">
        <f t="shared" si="6"/>
        <v>0</v>
      </c>
      <c r="M63" s="40" t="str">
        <f t="shared" si="7"/>
        <v xml:space="preserve">-    </v>
      </c>
    </row>
    <row r="64" spans="1:15" s="177" customFormat="1" ht="22.5" customHeight="1" x14ac:dyDescent="0.25">
      <c r="A64" s="173"/>
      <c r="B64" s="198"/>
      <c r="C64" s="199"/>
      <c r="D64" s="174"/>
      <c r="E64" s="200"/>
      <c r="F64" s="200"/>
      <c r="G64" s="179" t="s">
        <v>286</v>
      </c>
      <c r="H64" s="201">
        <v>0</v>
      </c>
      <c r="I64" s="201">
        <v>0</v>
      </c>
      <c r="J64" s="13">
        <f t="shared" si="10"/>
        <v>0</v>
      </c>
      <c r="K64" s="201">
        <v>0</v>
      </c>
      <c r="L64" s="202">
        <f t="shared" si="6"/>
        <v>0</v>
      </c>
      <c r="M64" s="203" t="str">
        <f t="shared" si="7"/>
        <v xml:space="preserve">-    </v>
      </c>
    </row>
    <row r="65" spans="1:13" s="15" customFormat="1" ht="27" customHeight="1" x14ac:dyDescent="0.25">
      <c r="A65" s="39"/>
      <c r="B65" s="11"/>
      <c r="C65" s="139"/>
      <c r="D65" s="137"/>
      <c r="E65" s="92"/>
      <c r="F65" s="92" t="s">
        <v>11</v>
      </c>
      <c r="G65" s="93" t="s">
        <v>211</v>
      </c>
      <c r="H65" s="13">
        <v>0</v>
      </c>
      <c r="I65" s="178">
        <v>0</v>
      </c>
      <c r="J65" s="13">
        <f t="shared" si="10"/>
        <v>0</v>
      </c>
      <c r="K65" s="178">
        <v>0</v>
      </c>
      <c r="L65" s="14">
        <f t="shared" si="6"/>
        <v>0</v>
      </c>
      <c r="M65" s="40" t="str">
        <f t="shared" si="7"/>
        <v xml:space="preserve">-    </v>
      </c>
    </row>
    <row r="66" spans="1:13" s="15" customFormat="1" ht="27" customHeight="1" x14ac:dyDescent="0.25">
      <c r="A66" s="39"/>
      <c r="B66" s="11"/>
      <c r="C66" s="139"/>
      <c r="D66" s="137"/>
      <c r="E66" s="96" t="s">
        <v>20</v>
      </c>
      <c r="F66" s="96" t="s">
        <v>268</v>
      </c>
      <c r="G66" s="93"/>
      <c r="H66" s="9">
        <f>SUM(H67:H70)</f>
        <v>0</v>
      </c>
      <c r="I66" s="178">
        <f>SUM(I67:I70)</f>
        <v>190485658.65999997</v>
      </c>
      <c r="J66" s="178">
        <f>SUM(J67:J70)</f>
        <v>190485658.65999997</v>
      </c>
      <c r="K66" s="178">
        <f>SUM(K67:K70)</f>
        <v>190485658.65999997</v>
      </c>
      <c r="L66" s="90">
        <f t="shared" si="6"/>
        <v>0</v>
      </c>
      <c r="M66" s="91">
        <f t="shared" si="7"/>
        <v>0</v>
      </c>
    </row>
    <row r="67" spans="1:13" s="15" customFormat="1" ht="27" customHeight="1" x14ac:dyDescent="0.25">
      <c r="A67" s="39"/>
      <c r="B67" s="11"/>
      <c r="C67" s="139"/>
      <c r="D67" s="137"/>
      <c r="E67" s="96"/>
      <c r="F67" s="92" t="s">
        <v>9</v>
      </c>
      <c r="G67" s="223" t="s">
        <v>282</v>
      </c>
      <c r="H67" s="89">
        <v>0</v>
      </c>
      <c r="I67" s="251">
        <v>0</v>
      </c>
      <c r="J67" s="13">
        <f t="shared" si="10"/>
        <v>0</v>
      </c>
      <c r="K67" s="251">
        <v>0</v>
      </c>
      <c r="L67" s="90">
        <f t="shared" si="6"/>
        <v>0</v>
      </c>
      <c r="M67" s="91" t="str">
        <f t="shared" si="7"/>
        <v xml:space="preserve">-    </v>
      </c>
    </row>
    <row r="68" spans="1:13" s="15" customFormat="1" ht="27" customHeight="1" x14ac:dyDescent="0.25">
      <c r="A68" s="39"/>
      <c r="B68" s="11"/>
      <c r="C68" s="139"/>
      <c r="D68" s="137"/>
      <c r="E68" s="96"/>
      <c r="F68" s="92" t="s">
        <v>11</v>
      </c>
      <c r="G68" s="223" t="s">
        <v>283</v>
      </c>
      <c r="H68" s="89">
        <v>0</v>
      </c>
      <c r="I68" s="251">
        <v>0</v>
      </c>
      <c r="J68" s="13">
        <f t="shared" si="10"/>
        <v>0</v>
      </c>
      <c r="K68" s="251">
        <v>0</v>
      </c>
      <c r="L68" s="90">
        <f t="shared" si="6"/>
        <v>0</v>
      </c>
      <c r="M68" s="91" t="str">
        <f t="shared" si="7"/>
        <v xml:space="preserve">-    </v>
      </c>
    </row>
    <row r="69" spans="1:13" s="15" customFormat="1" ht="27" customHeight="1" x14ac:dyDescent="0.25">
      <c r="A69" s="39"/>
      <c r="B69" s="11"/>
      <c r="C69" s="139"/>
      <c r="D69" s="137"/>
      <c r="E69" s="96"/>
      <c r="F69" s="92" t="s">
        <v>12</v>
      </c>
      <c r="G69" s="176" t="s">
        <v>284</v>
      </c>
      <c r="H69" s="89">
        <v>0</v>
      </c>
      <c r="I69" s="251">
        <v>190485658.65999997</v>
      </c>
      <c r="J69" s="13">
        <f t="shared" si="10"/>
        <v>190485658.65999997</v>
      </c>
      <c r="K69" s="251">
        <v>190485658.65999997</v>
      </c>
      <c r="L69" s="90">
        <f t="shared" si="6"/>
        <v>0</v>
      </c>
      <c r="M69" s="91">
        <f t="shared" si="7"/>
        <v>0</v>
      </c>
    </row>
    <row r="70" spans="1:13" s="15" customFormat="1" ht="37.5" customHeight="1" x14ac:dyDescent="0.25">
      <c r="A70" s="39"/>
      <c r="B70" s="11"/>
      <c r="C70" s="139"/>
      <c r="D70" s="137"/>
      <c r="E70" s="96"/>
      <c r="F70" s="92" t="s">
        <v>13</v>
      </c>
      <c r="G70" s="223" t="s">
        <v>285</v>
      </c>
      <c r="H70" s="89">
        <v>0</v>
      </c>
      <c r="I70" s="251">
        <v>0</v>
      </c>
      <c r="J70" s="13">
        <f t="shared" si="10"/>
        <v>0</v>
      </c>
      <c r="K70" s="251">
        <v>0</v>
      </c>
      <c r="L70" s="90">
        <f t="shared" si="6"/>
        <v>0</v>
      </c>
      <c r="M70" s="91" t="str">
        <f t="shared" si="7"/>
        <v xml:space="preserve">-    </v>
      </c>
    </row>
    <row r="71" spans="1:13" s="15" customFormat="1" ht="27" customHeight="1" x14ac:dyDescent="0.25">
      <c r="A71" s="39"/>
      <c r="B71" s="11"/>
      <c r="C71" s="139"/>
      <c r="D71" s="137" t="s">
        <v>12</v>
      </c>
      <c r="E71" s="92" t="s">
        <v>71</v>
      </c>
      <c r="F71" s="92"/>
      <c r="G71" s="93"/>
      <c r="H71" s="178">
        <v>0</v>
      </c>
      <c r="I71" s="13">
        <v>0</v>
      </c>
      <c r="J71" s="13">
        <f t="shared" si="10"/>
        <v>0</v>
      </c>
      <c r="K71" s="13">
        <v>0</v>
      </c>
      <c r="L71" s="14">
        <f t="shared" si="6"/>
        <v>0</v>
      </c>
      <c r="M71" s="40" t="str">
        <f t="shared" si="7"/>
        <v xml:space="preserve">-    </v>
      </c>
    </row>
    <row r="72" spans="1:13" s="15" customFormat="1" ht="27" customHeight="1" x14ac:dyDescent="0.25">
      <c r="A72" s="39"/>
      <c r="B72" s="11"/>
      <c r="C72" s="139"/>
      <c r="D72" s="137" t="s">
        <v>13</v>
      </c>
      <c r="E72" s="92" t="s">
        <v>223</v>
      </c>
      <c r="F72" s="92"/>
      <c r="G72" s="93"/>
      <c r="H72" s="178">
        <f>SUM(H73:H74)</f>
        <v>0</v>
      </c>
      <c r="I72" s="13">
        <f>SUM(I73:I74)</f>
        <v>0</v>
      </c>
      <c r="J72" s="178">
        <f>SUM(J73:J74)</f>
        <v>0</v>
      </c>
      <c r="K72" s="178">
        <f>SUM(K73:K74)</f>
        <v>0</v>
      </c>
      <c r="L72" s="14">
        <f t="shared" si="6"/>
        <v>0</v>
      </c>
      <c r="M72" s="40" t="str">
        <f t="shared" si="7"/>
        <v xml:space="preserve">-    </v>
      </c>
    </row>
    <row r="73" spans="1:13" s="15" customFormat="1" ht="27" customHeight="1" x14ac:dyDescent="0.25">
      <c r="A73" s="39"/>
      <c r="B73" s="11"/>
      <c r="C73" s="139"/>
      <c r="D73" s="137"/>
      <c r="E73" s="96" t="s">
        <v>19</v>
      </c>
      <c r="F73" s="96" t="s">
        <v>177</v>
      </c>
      <c r="G73" s="93"/>
      <c r="H73" s="251">
        <v>0</v>
      </c>
      <c r="I73" s="89">
        <v>0</v>
      </c>
      <c r="J73" s="13">
        <f t="shared" si="10"/>
        <v>0</v>
      </c>
      <c r="K73" s="89">
        <v>0</v>
      </c>
      <c r="L73" s="90">
        <f t="shared" si="6"/>
        <v>0</v>
      </c>
      <c r="M73" s="91" t="str">
        <f t="shared" si="7"/>
        <v xml:space="preserve">-    </v>
      </c>
    </row>
    <row r="74" spans="1:13" s="15" customFormat="1" ht="27" customHeight="1" x14ac:dyDescent="0.25">
      <c r="A74" s="39"/>
      <c r="B74" s="11"/>
      <c r="C74" s="139"/>
      <c r="D74" s="137"/>
      <c r="E74" s="96" t="s">
        <v>20</v>
      </c>
      <c r="F74" s="96" t="s">
        <v>178</v>
      </c>
      <c r="G74" s="93"/>
      <c r="H74" s="251">
        <v>0</v>
      </c>
      <c r="I74" s="89">
        <v>0</v>
      </c>
      <c r="J74" s="13">
        <f t="shared" si="10"/>
        <v>0</v>
      </c>
      <c r="K74" s="89">
        <v>0</v>
      </c>
      <c r="L74" s="90">
        <f t="shared" si="6"/>
        <v>0</v>
      </c>
      <c r="M74" s="91" t="str">
        <f t="shared" si="7"/>
        <v xml:space="preserve">-    </v>
      </c>
    </row>
    <row r="75" spans="1:13" s="15" customFormat="1" ht="27" customHeight="1" x14ac:dyDescent="0.25">
      <c r="A75" s="39"/>
      <c r="B75" s="12"/>
      <c r="C75" s="139"/>
      <c r="D75" s="174" t="s">
        <v>14</v>
      </c>
      <c r="E75" s="303" t="s">
        <v>214</v>
      </c>
      <c r="F75" s="303"/>
      <c r="G75" s="304"/>
      <c r="H75" s="251">
        <v>0</v>
      </c>
      <c r="I75" s="89">
        <v>0</v>
      </c>
      <c r="J75" s="13">
        <f t="shared" si="10"/>
        <v>0</v>
      </c>
      <c r="K75" s="89">
        <v>0</v>
      </c>
      <c r="L75" s="90">
        <f t="shared" si="6"/>
        <v>0</v>
      </c>
      <c r="M75" s="91" t="str">
        <f t="shared" si="7"/>
        <v xml:space="preserve">-    </v>
      </c>
    </row>
    <row r="76" spans="1:13" s="15" customFormat="1" ht="27" customHeight="1" x14ac:dyDescent="0.25">
      <c r="A76" s="41"/>
      <c r="B76" s="12"/>
      <c r="C76" s="139"/>
      <c r="D76" s="174" t="s">
        <v>24</v>
      </c>
      <c r="E76" s="92" t="s">
        <v>82</v>
      </c>
      <c r="F76" s="137"/>
      <c r="G76" s="93"/>
      <c r="H76" s="178">
        <v>0</v>
      </c>
      <c r="I76" s="13">
        <v>0</v>
      </c>
      <c r="J76" s="13">
        <f t="shared" si="10"/>
        <v>0</v>
      </c>
      <c r="K76" s="13">
        <v>0</v>
      </c>
      <c r="L76" s="14">
        <f t="shared" si="6"/>
        <v>0</v>
      </c>
      <c r="M76" s="40" t="str">
        <f t="shared" si="7"/>
        <v xml:space="preserve">-    </v>
      </c>
    </row>
    <row r="77" spans="1:13" s="15" customFormat="1" ht="27" customHeight="1" x14ac:dyDescent="0.25">
      <c r="A77" s="41"/>
      <c r="B77" s="12"/>
      <c r="C77" s="139"/>
      <c r="D77" s="174" t="s">
        <v>26</v>
      </c>
      <c r="E77" s="92" t="s">
        <v>224</v>
      </c>
      <c r="F77" s="137"/>
      <c r="G77" s="93"/>
      <c r="H77" s="269">
        <v>1720695.1300000001</v>
      </c>
      <c r="I77" s="219">
        <v>0</v>
      </c>
      <c r="J77" s="13">
        <f t="shared" si="10"/>
        <v>1720695.1300000001</v>
      </c>
      <c r="K77" s="13">
        <v>0</v>
      </c>
      <c r="L77" s="90">
        <f t="shared" si="6"/>
        <v>1720695.1300000001</v>
      </c>
      <c r="M77" s="91" t="str">
        <f t="shared" si="7"/>
        <v xml:space="preserve">-    </v>
      </c>
    </row>
    <row r="78" spans="1:13" s="7" customFormat="1" ht="27" customHeight="1" x14ac:dyDescent="0.25">
      <c r="A78" s="37"/>
      <c r="B78" s="8" t="s">
        <v>28</v>
      </c>
      <c r="C78" s="94" t="s">
        <v>183</v>
      </c>
      <c r="D78" s="94"/>
      <c r="E78" s="94"/>
      <c r="F78" s="94"/>
      <c r="G78" s="94"/>
      <c r="H78" s="216"/>
      <c r="I78" s="204"/>
      <c r="J78" s="250">
        <f>SUM(J79:J80)</f>
        <v>0</v>
      </c>
      <c r="K78" s="250">
        <f>SUM(K79:K80)</f>
        <v>0</v>
      </c>
      <c r="L78" s="10">
        <f t="shared" si="6"/>
        <v>0</v>
      </c>
      <c r="M78" s="38" t="str">
        <f t="shared" si="7"/>
        <v xml:space="preserve">-    </v>
      </c>
    </row>
    <row r="79" spans="1:13" s="15" customFormat="1" ht="27" customHeight="1" x14ac:dyDescent="0.25">
      <c r="A79" s="39"/>
      <c r="B79" s="11"/>
      <c r="C79" s="139"/>
      <c r="D79" s="137" t="s">
        <v>9</v>
      </c>
      <c r="E79" s="92" t="s">
        <v>65</v>
      </c>
      <c r="F79" s="92"/>
      <c r="G79" s="92"/>
      <c r="H79" s="208"/>
      <c r="I79" s="206"/>
      <c r="J79" s="206">
        <v>0</v>
      </c>
      <c r="K79" s="206">
        <v>0</v>
      </c>
      <c r="L79" s="14">
        <f t="shared" si="6"/>
        <v>0</v>
      </c>
      <c r="M79" s="40" t="str">
        <f t="shared" si="7"/>
        <v xml:space="preserve">-    </v>
      </c>
    </row>
    <row r="80" spans="1:13" s="15" customFormat="1" ht="27" customHeight="1" x14ac:dyDescent="0.25">
      <c r="A80" s="39"/>
      <c r="B80" s="11"/>
      <c r="C80" s="139"/>
      <c r="D80" s="137" t="s">
        <v>11</v>
      </c>
      <c r="E80" s="92" t="s">
        <v>212</v>
      </c>
      <c r="F80" s="92"/>
      <c r="G80" s="92"/>
      <c r="H80" s="208"/>
      <c r="I80" s="206"/>
      <c r="J80" s="206">
        <v>0</v>
      </c>
      <c r="K80" s="206">
        <v>0</v>
      </c>
      <c r="L80" s="14">
        <f t="shared" si="6"/>
        <v>0</v>
      </c>
      <c r="M80" s="40" t="str">
        <f t="shared" si="7"/>
        <v xml:space="preserve">-    </v>
      </c>
    </row>
    <row r="81" spans="1:15" s="7" customFormat="1" ht="27" customHeight="1" x14ac:dyDescent="0.25">
      <c r="A81" s="37"/>
      <c r="B81" s="8" t="s">
        <v>32</v>
      </c>
      <c r="C81" s="94" t="s">
        <v>33</v>
      </c>
      <c r="D81" s="94"/>
      <c r="E81" s="94"/>
      <c r="F81" s="94"/>
      <c r="G81" s="94"/>
      <c r="H81" s="217"/>
      <c r="I81" s="205"/>
      <c r="J81" s="250">
        <f>SUM(J82:J85)</f>
        <v>45898462.792240083</v>
      </c>
      <c r="K81" s="250">
        <f>SUM(K82:K85)</f>
        <v>61959084.130000003</v>
      </c>
      <c r="L81" s="10">
        <f t="shared" si="6"/>
        <v>-16060621.337759919</v>
      </c>
      <c r="M81" s="38">
        <f t="shared" si="7"/>
        <v>-0.259213343180835</v>
      </c>
      <c r="O81" s="124"/>
    </row>
    <row r="82" spans="1:15" s="15" customFormat="1" ht="27" customHeight="1" x14ac:dyDescent="0.25">
      <c r="A82" s="39"/>
      <c r="B82" s="11"/>
      <c r="C82" s="139"/>
      <c r="D82" s="137" t="s">
        <v>9</v>
      </c>
      <c r="E82" s="92" t="s">
        <v>34</v>
      </c>
      <c r="F82" s="92"/>
      <c r="G82" s="92"/>
      <c r="H82" s="208"/>
      <c r="I82" s="206"/>
      <c r="J82" s="206">
        <v>0</v>
      </c>
      <c r="K82" s="206">
        <v>0</v>
      </c>
      <c r="L82" s="14">
        <f t="shared" si="6"/>
        <v>0</v>
      </c>
      <c r="M82" s="40" t="str">
        <f t="shared" si="7"/>
        <v xml:space="preserve">-    </v>
      </c>
    </row>
    <row r="83" spans="1:15" s="15" customFormat="1" ht="27" customHeight="1" x14ac:dyDescent="0.25">
      <c r="A83" s="39"/>
      <c r="B83" s="11"/>
      <c r="C83" s="139"/>
      <c r="D83" s="137" t="s">
        <v>11</v>
      </c>
      <c r="E83" s="92" t="s">
        <v>35</v>
      </c>
      <c r="F83" s="92"/>
      <c r="G83" s="92"/>
      <c r="H83" s="208"/>
      <c r="I83" s="206"/>
      <c r="J83" s="206">
        <v>0</v>
      </c>
      <c r="K83" s="206">
        <v>0</v>
      </c>
      <c r="L83" s="14">
        <f t="shared" si="6"/>
        <v>0</v>
      </c>
      <c r="M83" s="40" t="str">
        <f t="shared" si="7"/>
        <v xml:space="preserve">-    </v>
      </c>
    </row>
    <row r="84" spans="1:15" s="15" customFormat="1" ht="27" customHeight="1" x14ac:dyDescent="0.25">
      <c r="A84" s="39"/>
      <c r="B84" s="11"/>
      <c r="C84" s="139"/>
      <c r="D84" s="137" t="s">
        <v>12</v>
      </c>
      <c r="E84" s="92" t="s">
        <v>225</v>
      </c>
      <c r="F84" s="92"/>
      <c r="G84" s="92"/>
      <c r="H84" s="208"/>
      <c r="I84" s="206"/>
      <c r="J84" s="206">
        <v>45898462.792240083</v>
      </c>
      <c r="K84" s="206">
        <v>61959084.130000003</v>
      </c>
      <c r="L84" s="14">
        <f t="shared" si="6"/>
        <v>-16060621.337759919</v>
      </c>
      <c r="M84" s="40">
        <f t="shared" si="7"/>
        <v>-0.259213343180835</v>
      </c>
    </row>
    <row r="85" spans="1:15" s="15" customFormat="1" ht="27" customHeight="1" x14ac:dyDescent="0.25">
      <c r="A85" s="41"/>
      <c r="B85" s="12"/>
      <c r="C85" s="139"/>
      <c r="D85" s="174" t="s">
        <v>13</v>
      </c>
      <c r="E85" s="92" t="s">
        <v>66</v>
      </c>
      <c r="F85" s="137"/>
      <c r="G85" s="92"/>
      <c r="H85" s="208"/>
      <c r="I85" s="206"/>
      <c r="J85" s="206">
        <v>0</v>
      </c>
      <c r="K85" s="206">
        <v>0</v>
      </c>
      <c r="L85" s="14">
        <f t="shared" si="6"/>
        <v>0</v>
      </c>
      <c r="M85" s="40" t="str">
        <f t="shared" si="7"/>
        <v xml:space="preserve">-    </v>
      </c>
    </row>
    <row r="86" spans="1:15" s="7" customFormat="1" ht="27" customHeight="1" x14ac:dyDescent="0.25">
      <c r="A86" s="43"/>
      <c r="B86" s="27" t="s">
        <v>156</v>
      </c>
      <c r="C86" s="140"/>
      <c r="D86" s="140"/>
      <c r="E86" s="140"/>
      <c r="F86" s="140"/>
      <c r="G86" s="140"/>
      <c r="H86" s="222"/>
      <c r="I86" s="209"/>
      <c r="J86" s="209">
        <f>J40+J46+J78+J81</f>
        <v>486539504.30414295</v>
      </c>
      <c r="K86" s="209">
        <f>K40+K46+K78+K81</f>
        <v>477293285.15939999</v>
      </c>
      <c r="L86" s="26">
        <f t="shared" si="6"/>
        <v>9246219.1447429657</v>
      </c>
      <c r="M86" s="42">
        <f t="shared" si="7"/>
        <v>1.937219615745283E-2</v>
      </c>
      <c r="O86" s="124"/>
    </row>
    <row r="87" spans="1:15" s="15" customFormat="1" ht="9" customHeight="1" x14ac:dyDescent="0.25">
      <c r="A87" s="41"/>
      <c r="B87" s="12"/>
      <c r="C87" s="92"/>
      <c r="D87" s="92"/>
      <c r="E87" s="92"/>
      <c r="F87" s="92"/>
      <c r="G87" s="92"/>
      <c r="H87" s="208"/>
      <c r="I87" s="206"/>
      <c r="J87" s="206"/>
      <c r="K87" s="206"/>
      <c r="L87" s="14"/>
      <c r="M87" s="40"/>
    </row>
    <row r="88" spans="1:15" s="7" customFormat="1" ht="27" customHeight="1" x14ac:dyDescent="0.25">
      <c r="A88" s="37" t="s">
        <v>36</v>
      </c>
      <c r="B88" s="16" t="s">
        <v>97</v>
      </c>
      <c r="C88" s="147"/>
      <c r="D88" s="147"/>
      <c r="E88" s="147"/>
      <c r="F88" s="147"/>
      <c r="G88" s="147"/>
      <c r="H88" s="217"/>
      <c r="I88" s="205"/>
      <c r="J88" s="205"/>
      <c r="K88" s="205"/>
      <c r="L88" s="10"/>
      <c r="M88" s="38"/>
    </row>
    <row r="89" spans="1:15" s="7" customFormat="1" ht="27" customHeight="1" x14ac:dyDescent="0.25">
      <c r="A89" s="37"/>
      <c r="B89" s="8" t="s">
        <v>7</v>
      </c>
      <c r="C89" s="94" t="s">
        <v>67</v>
      </c>
      <c r="D89" s="94"/>
      <c r="E89" s="94"/>
      <c r="F89" s="94"/>
      <c r="G89" s="94"/>
      <c r="H89" s="217"/>
      <c r="I89" s="205"/>
      <c r="J89" s="205">
        <v>0</v>
      </c>
      <c r="K89" s="205">
        <v>0</v>
      </c>
      <c r="L89" s="10">
        <f t="shared" ref="L89:L91" si="11">J89-K89</f>
        <v>0</v>
      </c>
      <c r="M89" s="38" t="str">
        <f>IF(K89=0,"-    ",L89/K89)</f>
        <v xml:space="preserve">-    </v>
      </c>
    </row>
    <row r="90" spans="1:15" s="7" customFormat="1" ht="27" customHeight="1" x14ac:dyDescent="0.25">
      <c r="A90" s="37"/>
      <c r="B90" s="8" t="s">
        <v>15</v>
      </c>
      <c r="C90" s="94" t="s">
        <v>101</v>
      </c>
      <c r="D90" s="94"/>
      <c r="E90" s="94"/>
      <c r="F90" s="94"/>
      <c r="G90" s="94"/>
      <c r="H90" s="217"/>
      <c r="I90" s="205"/>
      <c r="J90" s="205">
        <v>0</v>
      </c>
      <c r="K90" s="205">
        <v>0</v>
      </c>
      <c r="L90" s="10">
        <f t="shared" si="11"/>
        <v>0</v>
      </c>
      <c r="M90" s="38" t="str">
        <f>IF(K90=0,"-    ",L90/K90)</f>
        <v xml:space="preserve">-    </v>
      </c>
    </row>
    <row r="91" spans="1:15" s="7" customFormat="1" ht="27" customHeight="1" x14ac:dyDescent="0.25">
      <c r="A91" s="43"/>
      <c r="B91" s="27" t="s">
        <v>155</v>
      </c>
      <c r="C91" s="140"/>
      <c r="D91" s="140"/>
      <c r="E91" s="140"/>
      <c r="F91" s="140"/>
      <c r="G91" s="140"/>
      <c r="H91" s="222"/>
      <c r="I91" s="209"/>
      <c r="J91" s="209">
        <f>SUM(J89:J90)</f>
        <v>0</v>
      </c>
      <c r="K91" s="209">
        <f>SUM(K89:K90)</f>
        <v>0</v>
      </c>
      <c r="L91" s="26">
        <f t="shared" si="11"/>
        <v>0</v>
      </c>
      <c r="M91" s="42" t="str">
        <f>IF(K91=0,"-    ",L91/K91)</f>
        <v xml:space="preserve">-    </v>
      </c>
    </row>
    <row r="92" spans="1:15" s="15" customFormat="1" ht="9" customHeight="1" thickBot="1" x14ac:dyDescent="0.3">
      <c r="A92" s="41"/>
      <c r="B92" s="12"/>
      <c r="C92" s="92"/>
      <c r="D92" s="92"/>
      <c r="E92" s="92"/>
      <c r="F92" s="92"/>
      <c r="G92" s="92"/>
      <c r="H92" s="208"/>
      <c r="I92" s="206"/>
      <c r="J92" s="206"/>
      <c r="K92" s="206"/>
      <c r="L92" s="14"/>
      <c r="M92" s="40"/>
    </row>
    <row r="93" spans="1:15" s="15" customFormat="1" ht="27" customHeight="1" thickTop="1" thickBot="1" x14ac:dyDescent="0.3">
      <c r="A93" s="44" t="s">
        <v>75</v>
      </c>
      <c r="B93" s="29"/>
      <c r="C93" s="149"/>
      <c r="D93" s="150"/>
      <c r="E93" s="150"/>
      <c r="F93" s="150"/>
      <c r="G93" s="149"/>
      <c r="H93" s="224"/>
      <c r="I93" s="210"/>
      <c r="J93" s="210">
        <f>J37+J86+J91</f>
        <v>486773153.15414298</v>
      </c>
      <c r="K93" s="210">
        <f>K37+K86+K91</f>
        <v>477293285.15939999</v>
      </c>
      <c r="L93" s="31">
        <f t="shared" ref="L93" si="12">J93-K93</f>
        <v>9479867.9947429895</v>
      </c>
      <c r="M93" s="45">
        <f>IF(K93=0,"-    ",L93/K93)</f>
        <v>1.9861725043077091E-2</v>
      </c>
      <c r="N93" s="264"/>
      <c r="O93" s="264"/>
    </row>
    <row r="94" spans="1:15" s="15" customFormat="1" ht="9" customHeight="1" thickTop="1" x14ac:dyDescent="0.25">
      <c r="A94" s="85"/>
      <c r="B94" s="86"/>
      <c r="C94" s="153"/>
      <c r="D94" s="153"/>
      <c r="E94" s="153"/>
      <c r="F94" s="153"/>
      <c r="G94" s="153"/>
      <c r="H94" s="225"/>
      <c r="I94" s="211"/>
      <c r="J94" s="211"/>
      <c r="K94" s="211"/>
      <c r="L94" s="87"/>
      <c r="M94" s="88"/>
    </row>
    <row r="95" spans="1:15" s="15" customFormat="1" ht="27" customHeight="1" x14ac:dyDescent="0.25">
      <c r="A95" s="37" t="s">
        <v>37</v>
      </c>
      <c r="B95" s="16" t="s">
        <v>38</v>
      </c>
      <c r="C95" s="147"/>
      <c r="D95" s="151"/>
      <c r="E95" s="151"/>
      <c r="F95" s="151"/>
      <c r="G95" s="139"/>
      <c r="H95" s="217"/>
      <c r="I95" s="205"/>
      <c r="J95" s="205"/>
      <c r="K95" s="205"/>
      <c r="L95" s="14"/>
      <c r="M95" s="40"/>
    </row>
    <row r="96" spans="1:15" s="15" customFormat="1" ht="27" customHeight="1" x14ac:dyDescent="0.25">
      <c r="A96" s="41"/>
      <c r="B96" s="8" t="s">
        <v>9</v>
      </c>
      <c r="C96" s="143" t="s">
        <v>73</v>
      </c>
      <c r="D96" s="147"/>
      <c r="E96" s="151"/>
      <c r="F96" s="151"/>
      <c r="G96" s="139"/>
      <c r="H96" s="208"/>
      <c r="I96" s="206"/>
      <c r="J96" s="206">
        <v>0</v>
      </c>
      <c r="K96" s="206">
        <v>0</v>
      </c>
      <c r="L96" s="14">
        <f t="shared" ref="L96:L100" si="13">J96-K96</f>
        <v>0</v>
      </c>
      <c r="M96" s="40" t="str">
        <f>IF(K96=0,"-    ",L96/K96)</f>
        <v xml:space="preserve">-    </v>
      </c>
    </row>
    <row r="97" spans="1:13" s="15" customFormat="1" ht="27" customHeight="1" x14ac:dyDescent="0.25">
      <c r="A97" s="41"/>
      <c r="B97" s="8" t="s">
        <v>11</v>
      </c>
      <c r="C97" s="143" t="s">
        <v>39</v>
      </c>
      <c r="D97" s="147"/>
      <c r="E97" s="151"/>
      <c r="F97" s="151"/>
      <c r="G97" s="139"/>
      <c r="H97" s="208"/>
      <c r="I97" s="206"/>
      <c r="J97" s="206">
        <v>0</v>
      </c>
      <c r="K97" s="206">
        <v>0</v>
      </c>
      <c r="L97" s="14">
        <f t="shared" si="13"/>
        <v>0</v>
      </c>
      <c r="M97" s="40" t="str">
        <f>IF(K97=0,"-    ",L97/K97)</f>
        <v xml:space="preserve">-    </v>
      </c>
    </row>
    <row r="98" spans="1:13" s="15" customFormat="1" ht="27" customHeight="1" x14ac:dyDescent="0.25">
      <c r="A98" s="41"/>
      <c r="B98" s="8" t="s">
        <v>12</v>
      </c>
      <c r="C98" s="143" t="s">
        <v>184</v>
      </c>
      <c r="D98" s="147"/>
      <c r="E98" s="151"/>
      <c r="F98" s="151"/>
      <c r="G98" s="139"/>
      <c r="H98" s="208"/>
      <c r="I98" s="206"/>
      <c r="J98" s="206">
        <v>0</v>
      </c>
      <c r="K98" s="206">
        <v>0</v>
      </c>
      <c r="L98" s="14">
        <f t="shared" si="13"/>
        <v>0</v>
      </c>
      <c r="M98" s="40" t="str">
        <f>IF(K98=0,"-    ",L98/K98)</f>
        <v xml:space="preserve">-    </v>
      </c>
    </row>
    <row r="99" spans="1:13" s="15" customFormat="1" ht="27" customHeight="1" x14ac:dyDescent="0.25">
      <c r="A99" s="41"/>
      <c r="B99" s="8" t="s">
        <v>13</v>
      </c>
      <c r="C99" s="143" t="s">
        <v>74</v>
      </c>
      <c r="D99" s="147"/>
      <c r="E99" s="151"/>
      <c r="F99" s="151"/>
      <c r="G99" s="139"/>
      <c r="H99" s="208"/>
      <c r="I99" s="206"/>
      <c r="J99" s="206">
        <v>0</v>
      </c>
      <c r="K99" s="206">
        <v>0</v>
      </c>
      <c r="L99" s="14">
        <f t="shared" si="13"/>
        <v>0</v>
      </c>
      <c r="M99" s="40" t="str">
        <f>IF(K99=0,"-    ",L99/K99)</f>
        <v xml:space="preserve">-    </v>
      </c>
    </row>
    <row r="100" spans="1:13" s="7" customFormat="1" ht="27" customHeight="1" thickBot="1" x14ac:dyDescent="0.3">
      <c r="A100" s="46"/>
      <c r="B100" s="180" t="s">
        <v>154</v>
      </c>
      <c r="C100" s="152"/>
      <c r="D100" s="152"/>
      <c r="E100" s="152"/>
      <c r="F100" s="152"/>
      <c r="G100" s="152"/>
      <c r="H100" s="226"/>
      <c r="I100" s="212"/>
      <c r="J100" s="48">
        <f>SUM(J96:J99)</f>
        <v>0</v>
      </c>
      <c r="K100" s="48">
        <f>SUM(K96:K99)</f>
        <v>0</v>
      </c>
      <c r="L100" s="48">
        <f t="shared" si="13"/>
        <v>0</v>
      </c>
      <c r="M100" s="49" t="str">
        <f>IF(K100=0,"-    ",L100/K100)</f>
        <v xml:space="preserve">-    </v>
      </c>
    </row>
    <row r="101" spans="1:13" x14ac:dyDescent="0.25">
      <c r="A101" s="23"/>
      <c r="B101" s="297"/>
      <c r="C101" s="298"/>
      <c r="D101" s="298"/>
      <c r="E101" s="298"/>
      <c r="F101" s="298"/>
      <c r="G101" s="167"/>
      <c r="H101" s="25"/>
      <c r="I101" s="25"/>
      <c r="J101" s="25"/>
      <c r="K101" s="25"/>
    </row>
    <row r="102" spans="1:13" x14ac:dyDescent="0.25">
      <c r="A102" s="23"/>
      <c r="B102" s="299"/>
      <c r="C102" s="300"/>
      <c r="D102" s="300"/>
      <c r="E102" s="300"/>
      <c r="F102" s="300"/>
      <c r="G102" s="155"/>
      <c r="H102" s="25"/>
      <c r="I102" s="25"/>
      <c r="J102" s="25"/>
      <c r="K102" s="25"/>
    </row>
    <row r="103" spans="1:13" x14ac:dyDescent="0.25">
      <c r="A103" s="23"/>
      <c r="B103" s="299"/>
      <c r="C103" s="300"/>
      <c r="D103" s="300"/>
      <c r="E103" s="300"/>
      <c r="F103" s="300"/>
      <c r="G103" s="155"/>
      <c r="H103" s="25"/>
      <c r="I103" s="25"/>
      <c r="J103" s="25"/>
      <c r="K103" s="25"/>
    </row>
    <row r="104" spans="1:13" x14ac:dyDescent="0.25">
      <c r="A104" s="23"/>
      <c r="B104" s="299"/>
      <c r="C104" s="300"/>
      <c r="D104" s="300"/>
      <c r="E104" s="300"/>
      <c r="F104" s="300"/>
      <c r="G104" s="155"/>
      <c r="H104" s="25"/>
      <c r="I104" s="25"/>
      <c r="J104" s="25"/>
      <c r="K104" s="25"/>
    </row>
    <row r="105" spans="1:13" x14ac:dyDescent="0.25">
      <c r="A105" s="23"/>
      <c r="B105" s="299"/>
      <c r="C105" s="300"/>
      <c r="D105" s="300"/>
      <c r="E105" s="300"/>
      <c r="F105" s="300"/>
      <c r="G105" s="155"/>
      <c r="H105" s="25"/>
      <c r="I105" s="25"/>
      <c r="J105" s="25"/>
      <c r="K105" s="25"/>
    </row>
    <row r="106" spans="1:13" x14ac:dyDescent="0.25">
      <c r="A106" s="23"/>
      <c r="B106" s="299"/>
      <c r="C106" s="300"/>
      <c r="D106" s="300"/>
      <c r="E106" s="300"/>
      <c r="F106" s="300"/>
      <c r="G106" s="155"/>
      <c r="H106" s="25"/>
      <c r="I106" s="25"/>
      <c r="J106" s="25"/>
      <c r="K106" s="25"/>
    </row>
    <row r="107" spans="1:13" x14ac:dyDescent="0.25">
      <c r="A107" s="23"/>
      <c r="B107" s="299"/>
      <c r="C107" s="300"/>
      <c r="D107" s="300"/>
      <c r="E107" s="300"/>
      <c r="F107" s="300"/>
      <c r="G107" s="155"/>
      <c r="H107" s="25"/>
      <c r="I107" s="25"/>
      <c r="J107" s="25"/>
      <c r="K107" s="25"/>
    </row>
    <row r="108" spans="1:13" x14ac:dyDescent="0.25">
      <c r="A108" s="23"/>
      <c r="B108" s="299"/>
      <c r="C108" s="300"/>
      <c r="D108" s="300"/>
      <c r="E108" s="300"/>
      <c r="F108" s="300"/>
      <c r="G108" s="155"/>
      <c r="H108" s="25"/>
      <c r="I108" s="25"/>
      <c r="J108" s="25"/>
      <c r="K108" s="25"/>
    </row>
    <row r="109" spans="1:13" x14ac:dyDescent="0.25">
      <c r="A109" s="23"/>
      <c r="B109" s="299"/>
      <c r="C109" s="300"/>
      <c r="D109" s="300"/>
      <c r="E109" s="300"/>
      <c r="F109" s="300"/>
      <c r="G109" s="155"/>
      <c r="H109" s="25"/>
      <c r="I109" s="25"/>
      <c r="J109" s="25"/>
      <c r="K109" s="25"/>
    </row>
    <row r="110" spans="1:13" x14ac:dyDescent="0.25">
      <c r="A110" s="23"/>
      <c r="B110" s="23"/>
      <c r="C110" s="154"/>
      <c r="D110" s="154"/>
      <c r="E110" s="154"/>
      <c r="F110" s="154"/>
      <c r="G110" s="155"/>
      <c r="H110" s="25"/>
      <c r="I110" s="25"/>
      <c r="J110" s="25"/>
      <c r="K110" s="25"/>
    </row>
    <row r="111" spans="1:13" x14ac:dyDescent="0.25">
      <c r="A111" s="23"/>
      <c r="B111" s="23"/>
      <c r="C111" s="154"/>
      <c r="D111" s="154"/>
      <c r="E111" s="154"/>
      <c r="F111" s="154"/>
      <c r="G111" s="155"/>
    </row>
    <row r="112" spans="1:13" x14ac:dyDescent="0.25">
      <c r="A112" s="23"/>
      <c r="B112" s="23"/>
      <c r="C112" s="154"/>
      <c r="D112" s="154"/>
      <c r="E112" s="154"/>
      <c r="F112" s="154"/>
      <c r="G112" s="155"/>
    </row>
    <row r="113" spans="1:13" x14ac:dyDescent="0.25">
      <c r="A113" s="23"/>
      <c r="B113" s="23"/>
      <c r="C113" s="154"/>
      <c r="D113" s="154"/>
      <c r="E113" s="154"/>
      <c r="F113" s="154"/>
      <c r="G113" s="155"/>
    </row>
    <row r="114" spans="1:13" x14ac:dyDescent="0.25">
      <c r="A114" s="23"/>
      <c r="B114" s="23"/>
      <c r="C114" s="154"/>
      <c r="D114" s="154"/>
      <c r="E114" s="154"/>
      <c r="F114" s="154"/>
      <c r="G114" s="155"/>
    </row>
    <row r="115" spans="1:13" x14ac:dyDescent="0.25">
      <c r="A115" s="23"/>
      <c r="B115" s="23"/>
      <c r="C115" s="154"/>
      <c r="D115" s="154"/>
      <c r="E115" s="154"/>
      <c r="F115" s="154"/>
      <c r="G115" s="155"/>
    </row>
    <row r="116" spans="1:13" x14ac:dyDescent="0.25">
      <c r="A116" s="23"/>
      <c r="B116" s="23"/>
      <c r="C116" s="154"/>
      <c r="D116" s="154"/>
      <c r="E116" s="154"/>
      <c r="F116" s="154"/>
      <c r="G116" s="155"/>
    </row>
    <row r="117" spans="1:13" x14ac:dyDescent="0.25">
      <c r="A117" s="23"/>
      <c r="B117" s="23"/>
      <c r="C117" s="154"/>
      <c r="D117" s="154"/>
      <c r="E117" s="154"/>
      <c r="F117" s="154"/>
      <c r="G117" s="155"/>
    </row>
    <row r="118" spans="1:13" x14ac:dyDescent="0.25">
      <c r="A118" s="23"/>
      <c r="B118" s="23"/>
      <c r="C118" s="154"/>
      <c r="D118" s="154"/>
      <c r="E118" s="154"/>
      <c r="F118" s="154"/>
      <c r="G118" s="155"/>
    </row>
    <row r="119" spans="1:13" x14ac:dyDescent="0.25">
      <c r="A119" s="23"/>
      <c r="B119" s="23"/>
      <c r="C119" s="154"/>
      <c r="D119" s="154"/>
      <c r="E119" s="154"/>
      <c r="F119" s="154"/>
      <c r="G119" s="155"/>
    </row>
    <row r="120" spans="1:13" x14ac:dyDescent="0.25">
      <c r="A120" s="23"/>
      <c r="B120" s="23"/>
      <c r="C120" s="154"/>
      <c r="D120" s="154"/>
      <c r="E120" s="154"/>
      <c r="F120" s="154"/>
      <c r="G120" s="155"/>
    </row>
    <row r="121" spans="1:13" x14ac:dyDescent="0.25">
      <c r="A121" s="23"/>
      <c r="B121" s="23"/>
      <c r="C121" s="154"/>
      <c r="D121" s="154"/>
      <c r="E121" s="154"/>
      <c r="F121" s="154"/>
      <c r="G121" s="155"/>
    </row>
    <row r="122" spans="1:13" x14ac:dyDescent="0.25">
      <c r="A122" s="23"/>
      <c r="B122" s="23"/>
      <c r="C122" s="154"/>
      <c r="D122" s="154"/>
      <c r="E122" s="154"/>
      <c r="F122" s="154"/>
      <c r="G122" s="155"/>
    </row>
    <row r="123" spans="1:13" x14ac:dyDescent="0.25">
      <c r="A123" s="23"/>
      <c r="B123" s="23"/>
      <c r="C123" s="154"/>
      <c r="D123" s="154"/>
      <c r="E123" s="154"/>
      <c r="F123" s="154"/>
      <c r="G123" s="155"/>
    </row>
    <row r="124" spans="1:13" x14ac:dyDescent="0.25">
      <c r="A124" s="23"/>
      <c r="B124" s="23"/>
      <c r="C124" s="154"/>
      <c r="D124" s="154"/>
      <c r="E124" s="154"/>
      <c r="F124" s="154"/>
      <c r="G124" s="155"/>
    </row>
    <row r="125" spans="1:13" s="24" customFormat="1" x14ac:dyDescent="0.25">
      <c r="A125" s="23"/>
      <c r="B125" s="23"/>
      <c r="C125" s="154"/>
      <c r="D125" s="154"/>
      <c r="E125" s="154"/>
      <c r="F125" s="154"/>
      <c r="G125" s="155"/>
      <c r="H125" s="3"/>
      <c r="I125" s="3"/>
      <c r="J125" s="3"/>
      <c r="K125" s="3"/>
      <c r="L125" s="3"/>
      <c r="M125" s="3"/>
    </row>
    <row r="126" spans="1:13" s="24" customFormat="1" x14ac:dyDescent="0.25">
      <c r="A126" s="23"/>
      <c r="B126" s="23"/>
      <c r="C126" s="154"/>
      <c r="D126" s="154"/>
      <c r="E126" s="154"/>
      <c r="F126" s="154"/>
      <c r="G126" s="155"/>
      <c r="H126" s="3"/>
      <c r="I126" s="3"/>
      <c r="J126" s="3"/>
      <c r="K126" s="3"/>
      <c r="L126" s="3"/>
      <c r="M126" s="3"/>
    </row>
    <row r="127" spans="1:13" s="24" customFormat="1" x14ac:dyDescent="0.25">
      <c r="A127" s="23"/>
      <c r="B127" s="23"/>
      <c r="C127" s="154"/>
      <c r="D127" s="154"/>
      <c r="E127" s="154"/>
      <c r="F127" s="154"/>
      <c r="G127" s="155"/>
      <c r="H127" s="3"/>
      <c r="I127" s="3"/>
      <c r="J127" s="3"/>
      <c r="K127" s="3"/>
      <c r="L127" s="3"/>
      <c r="M127" s="3"/>
    </row>
    <row r="128" spans="1:13" s="24" customFormat="1" x14ac:dyDescent="0.25">
      <c r="A128" s="23"/>
      <c r="B128" s="23"/>
      <c r="C128" s="154"/>
      <c r="D128" s="154"/>
      <c r="E128" s="154"/>
      <c r="F128" s="154"/>
      <c r="G128" s="155"/>
      <c r="H128" s="3"/>
      <c r="I128" s="3"/>
      <c r="J128" s="3"/>
      <c r="K128" s="3"/>
      <c r="L128" s="3"/>
      <c r="M128" s="3"/>
    </row>
    <row r="129" spans="1:13" s="24" customFormat="1" x14ac:dyDescent="0.25">
      <c r="A129" s="23"/>
      <c r="B129" s="23"/>
      <c r="C129" s="154"/>
      <c r="D129" s="154"/>
      <c r="E129" s="154"/>
      <c r="F129" s="154"/>
      <c r="G129" s="155"/>
      <c r="H129" s="3"/>
      <c r="I129" s="3"/>
      <c r="J129" s="3"/>
      <c r="K129" s="3"/>
      <c r="L129" s="3"/>
      <c r="M129" s="3"/>
    </row>
    <row r="130" spans="1:13" s="24" customFormat="1" x14ac:dyDescent="0.25">
      <c r="A130" s="23"/>
      <c r="B130" s="23"/>
      <c r="C130" s="154"/>
      <c r="D130" s="154"/>
      <c r="E130" s="154"/>
      <c r="F130" s="154"/>
      <c r="G130" s="155"/>
      <c r="H130" s="3"/>
      <c r="I130" s="3"/>
      <c r="J130" s="3"/>
      <c r="K130" s="3"/>
      <c r="L130" s="3"/>
      <c r="M130" s="3"/>
    </row>
    <row r="131" spans="1:13" s="24" customFormat="1" x14ac:dyDescent="0.25">
      <c r="A131" s="23"/>
      <c r="B131" s="23"/>
      <c r="C131" s="154"/>
      <c r="D131" s="154"/>
      <c r="E131" s="154"/>
      <c r="F131" s="154"/>
      <c r="G131" s="155"/>
      <c r="H131" s="3"/>
      <c r="I131" s="3"/>
      <c r="J131" s="3"/>
      <c r="K131" s="3"/>
      <c r="L131" s="3"/>
      <c r="M131" s="3"/>
    </row>
    <row r="132" spans="1:13" s="24" customFormat="1" x14ac:dyDescent="0.25">
      <c r="A132" s="23"/>
      <c r="B132" s="23"/>
      <c r="C132" s="154"/>
      <c r="D132" s="154"/>
      <c r="E132" s="154"/>
      <c r="F132" s="154"/>
      <c r="G132" s="155"/>
      <c r="H132" s="3"/>
      <c r="I132" s="3"/>
      <c r="J132" s="3"/>
      <c r="K132" s="3"/>
      <c r="L132" s="3"/>
      <c r="M132" s="3"/>
    </row>
    <row r="133" spans="1:13" s="24" customFormat="1" x14ac:dyDescent="0.25">
      <c r="A133" s="23"/>
      <c r="B133" s="23"/>
      <c r="C133" s="154"/>
      <c r="D133" s="154"/>
      <c r="E133" s="154"/>
      <c r="F133" s="154"/>
      <c r="G133" s="155"/>
      <c r="H133" s="3"/>
      <c r="I133" s="3"/>
      <c r="J133" s="3"/>
      <c r="K133" s="3"/>
      <c r="L133" s="3"/>
      <c r="M133" s="3"/>
    </row>
    <row r="134" spans="1:13" s="24" customFormat="1" x14ac:dyDescent="0.25">
      <c r="A134" s="23"/>
      <c r="B134" s="23"/>
      <c r="C134" s="154"/>
      <c r="D134" s="154"/>
      <c r="E134" s="154"/>
      <c r="F134" s="154"/>
      <c r="G134" s="155"/>
      <c r="H134" s="3"/>
      <c r="I134" s="3"/>
      <c r="J134" s="3"/>
      <c r="K134" s="3"/>
      <c r="L134" s="3"/>
      <c r="M134" s="3"/>
    </row>
    <row r="135" spans="1:13" s="24" customFormat="1" x14ac:dyDescent="0.25">
      <c r="A135" s="23"/>
      <c r="B135" s="23"/>
      <c r="C135" s="154"/>
      <c r="D135" s="154"/>
      <c r="E135" s="154"/>
      <c r="F135" s="154"/>
      <c r="G135" s="155"/>
      <c r="H135" s="3"/>
      <c r="I135" s="3"/>
      <c r="J135" s="3"/>
      <c r="K135" s="3"/>
      <c r="L135" s="3"/>
      <c r="M135" s="3"/>
    </row>
    <row r="136" spans="1:13" s="24" customFormat="1" x14ac:dyDescent="0.25">
      <c r="A136" s="23"/>
      <c r="B136" s="23"/>
      <c r="C136" s="154"/>
      <c r="D136" s="154"/>
      <c r="E136" s="154"/>
      <c r="F136" s="154"/>
      <c r="G136" s="155"/>
      <c r="H136" s="3"/>
      <c r="I136" s="3"/>
      <c r="J136" s="3"/>
      <c r="K136" s="3"/>
      <c r="L136" s="3"/>
      <c r="M136" s="3"/>
    </row>
    <row r="137" spans="1:13" s="24" customFormat="1" x14ac:dyDescent="0.25">
      <c r="A137" s="23"/>
      <c r="B137" s="23"/>
      <c r="C137" s="154"/>
      <c r="D137" s="154"/>
      <c r="E137" s="154"/>
      <c r="F137" s="154"/>
      <c r="G137" s="155"/>
      <c r="H137" s="3"/>
      <c r="I137" s="3"/>
      <c r="J137" s="3"/>
      <c r="K137" s="3"/>
      <c r="L137" s="3"/>
      <c r="M137" s="3"/>
    </row>
    <row r="138" spans="1:13" s="24" customFormat="1" x14ac:dyDescent="0.25">
      <c r="A138" s="23"/>
      <c r="B138" s="23"/>
      <c r="C138" s="154"/>
      <c r="D138" s="154"/>
      <c r="E138" s="154"/>
      <c r="F138" s="154"/>
      <c r="G138" s="155"/>
      <c r="H138" s="3"/>
      <c r="I138" s="3"/>
      <c r="J138" s="3"/>
      <c r="K138" s="3"/>
      <c r="L138" s="3"/>
      <c r="M138" s="3"/>
    </row>
    <row r="139" spans="1:13" s="24" customFormat="1" x14ac:dyDescent="0.25">
      <c r="A139" s="23"/>
      <c r="B139" s="23"/>
      <c r="C139" s="154"/>
      <c r="D139" s="154"/>
      <c r="E139" s="154"/>
      <c r="F139" s="154"/>
      <c r="G139" s="155"/>
      <c r="H139" s="3"/>
      <c r="I139" s="3"/>
      <c r="J139" s="3"/>
      <c r="K139" s="3"/>
      <c r="L139" s="3"/>
      <c r="M139" s="3"/>
    </row>
    <row r="140" spans="1:13" s="24" customFormat="1" x14ac:dyDescent="0.25">
      <c r="A140" s="23"/>
      <c r="B140" s="23"/>
      <c r="C140" s="154"/>
      <c r="D140" s="154"/>
      <c r="E140" s="154"/>
      <c r="F140" s="154"/>
      <c r="G140" s="155"/>
      <c r="H140" s="3"/>
      <c r="I140" s="3"/>
      <c r="J140" s="3"/>
      <c r="K140" s="3"/>
      <c r="L140" s="3"/>
      <c r="M140" s="3"/>
    </row>
    <row r="141" spans="1:13" s="24" customFormat="1" x14ac:dyDescent="0.25">
      <c r="A141" s="23"/>
      <c r="B141" s="23"/>
      <c r="C141" s="154"/>
      <c r="D141" s="154"/>
      <c r="E141" s="154"/>
      <c r="F141" s="154"/>
      <c r="G141" s="155"/>
      <c r="H141" s="3"/>
      <c r="I141" s="3"/>
      <c r="J141" s="3"/>
      <c r="K141" s="3"/>
      <c r="L141" s="3"/>
      <c r="M141" s="3"/>
    </row>
    <row r="142" spans="1:13" s="24" customFormat="1" x14ac:dyDescent="0.25">
      <c r="A142" s="23"/>
      <c r="B142" s="23"/>
      <c r="C142" s="154"/>
      <c r="D142" s="154"/>
      <c r="E142" s="154"/>
      <c r="F142" s="154"/>
      <c r="G142" s="155"/>
      <c r="H142" s="3"/>
      <c r="I142" s="3"/>
      <c r="J142" s="3"/>
      <c r="K142" s="3"/>
      <c r="L142" s="3"/>
      <c r="M142" s="3"/>
    </row>
    <row r="143" spans="1:13" s="24" customFormat="1" x14ac:dyDescent="0.25">
      <c r="A143" s="23"/>
      <c r="B143" s="23"/>
      <c r="C143" s="154"/>
      <c r="D143" s="154"/>
      <c r="E143" s="154"/>
      <c r="F143" s="154"/>
      <c r="G143" s="155"/>
      <c r="H143" s="3"/>
      <c r="I143" s="3"/>
      <c r="J143" s="3"/>
      <c r="K143" s="3"/>
      <c r="L143" s="3"/>
      <c r="M143" s="3"/>
    </row>
    <row r="144" spans="1:13" s="24" customFormat="1" x14ac:dyDescent="0.25">
      <c r="A144" s="23"/>
      <c r="B144" s="23"/>
      <c r="C144" s="154"/>
      <c r="D144" s="154"/>
      <c r="E144" s="154"/>
      <c r="F144" s="154"/>
      <c r="G144" s="155"/>
      <c r="H144" s="3"/>
      <c r="I144" s="3"/>
      <c r="J144" s="3"/>
      <c r="K144" s="3"/>
      <c r="L144" s="3"/>
      <c r="M144" s="3"/>
    </row>
    <row r="145" spans="1:13" s="24" customFormat="1" x14ac:dyDescent="0.25">
      <c r="A145" s="23"/>
      <c r="B145" s="23"/>
      <c r="C145" s="154"/>
      <c r="D145" s="154"/>
      <c r="E145" s="154"/>
      <c r="F145" s="154"/>
      <c r="G145" s="155"/>
      <c r="H145" s="3"/>
      <c r="I145" s="3"/>
      <c r="J145" s="3"/>
      <c r="K145" s="3"/>
      <c r="L145" s="3"/>
      <c r="M145" s="3"/>
    </row>
    <row r="146" spans="1:13" s="24" customFormat="1" x14ac:dyDescent="0.25">
      <c r="A146" s="23"/>
      <c r="B146" s="23"/>
      <c r="C146" s="154"/>
      <c r="D146" s="154"/>
      <c r="E146" s="154"/>
      <c r="F146" s="154"/>
      <c r="G146" s="155"/>
      <c r="H146" s="3"/>
      <c r="I146" s="3"/>
      <c r="J146" s="3"/>
      <c r="K146" s="3"/>
      <c r="L146" s="3"/>
      <c r="M146" s="3"/>
    </row>
    <row r="147" spans="1:13" s="24" customFormat="1" x14ac:dyDescent="0.25">
      <c r="A147" s="23"/>
      <c r="B147" s="23"/>
      <c r="C147" s="154"/>
      <c r="D147" s="154"/>
      <c r="E147" s="154"/>
      <c r="F147" s="154"/>
      <c r="G147" s="155"/>
      <c r="H147" s="3"/>
      <c r="I147" s="3"/>
      <c r="J147" s="3"/>
      <c r="K147" s="3"/>
      <c r="L147" s="3"/>
      <c r="M147" s="3"/>
    </row>
    <row r="148" spans="1:13" s="24" customFormat="1" x14ac:dyDescent="0.25">
      <c r="A148" s="23"/>
      <c r="B148" s="23"/>
      <c r="C148" s="154"/>
      <c r="D148" s="154"/>
      <c r="E148" s="154"/>
      <c r="F148" s="154"/>
      <c r="G148" s="155"/>
      <c r="H148" s="3"/>
      <c r="I148" s="3"/>
      <c r="J148" s="3"/>
      <c r="K148" s="3"/>
      <c r="L148" s="3"/>
      <c r="M148" s="3"/>
    </row>
    <row r="149" spans="1:13" s="24" customFormat="1" x14ac:dyDescent="0.25">
      <c r="A149" s="23"/>
      <c r="B149" s="23"/>
      <c r="C149" s="154"/>
      <c r="D149" s="154"/>
      <c r="E149" s="154"/>
      <c r="F149" s="154"/>
      <c r="G149" s="155"/>
      <c r="H149" s="3"/>
      <c r="I149" s="3"/>
      <c r="J149" s="3"/>
      <c r="K149" s="3"/>
      <c r="L149" s="3"/>
      <c r="M149" s="3"/>
    </row>
    <row r="150" spans="1:13" s="24" customFormat="1" x14ac:dyDescent="0.25">
      <c r="A150" s="23"/>
      <c r="B150" s="23"/>
      <c r="C150" s="154"/>
      <c r="D150" s="154"/>
      <c r="E150" s="154"/>
      <c r="F150" s="154"/>
      <c r="G150" s="155"/>
      <c r="H150" s="3"/>
      <c r="I150" s="3"/>
      <c r="J150" s="3"/>
      <c r="K150" s="3"/>
      <c r="L150" s="3"/>
      <c r="M150" s="3"/>
    </row>
    <row r="151" spans="1:13" s="24" customFormat="1" x14ac:dyDescent="0.25">
      <c r="A151" s="23"/>
      <c r="B151" s="23"/>
      <c r="C151" s="154"/>
      <c r="D151" s="154"/>
      <c r="E151" s="154"/>
      <c r="F151" s="154"/>
      <c r="G151" s="155"/>
      <c r="H151" s="3"/>
      <c r="I151" s="3"/>
      <c r="J151" s="3"/>
      <c r="K151" s="3"/>
      <c r="L151" s="3"/>
      <c r="M151" s="3"/>
    </row>
    <row r="152" spans="1:13" s="24" customFormat="1" x14ac:dyDescent="0.25">
      <c r="A152" s="23"/>
      <c r="B152" s="23"/>
      <c r="C152" s="154"/>
      <c r="D152" s="154"/>
      <c r="E152" s="154"/>
      <c r="F152" s="154"/>
      <c r="G152" s="155"/>
      <c r="H152" s="3"/>
      <c r="I152" s="3"/>
      <c r="J152" s="3"/>
      <c r="K152" s="3"/>
      <c r="L152" s="3"/>
      <c r="M152" s="3"/>
    </row>
    <row r="153" spans="1:13" s="24" customFormat="1" x14ac:dyDescent="0.25">
      <c r="A153" s="23"/>
      <c r="B153" s="23"/>
      <c r="C153" s="154"/>
      <c r="D153" s="154"/>
      <c r="E153" s="154"/>
      <c r="F153" s="154"/>
      <c r="G153" s="155"/>
      <c r="H153" s="3"/>
      <c r="I153" s="3"/>
      <c r="J153" s="3"/>
      <c r="K153" s="3"/>
      <c r="L153" s="3"/>
      <c r="M153" s="3"/>
    </row>
    <row r="154" spans="1:13" s="24" customFormat="1" x14ac:dyDescent="0.25">
      <c r="A154" s="23"/>
      <c r="B154" s="23"/>
      <c r="C154" s="154"/>
      <c r="D154" s="154"/>
      <c r="E154" s="154"/>
      <c r="F154" s="154"/>
      <c r="G154" s="155"/>
      <c r="H154" s="3"/>
      <c r="I154" s="3"/>
      <c r="J154" s="3"/>
      <c r="K154" s="3"/>
      <c r="L154" s="3"/>
      <c r="M154" s="3"/>
    </row>
    <row r="155" spans="1:13" s="24" customFormat="1" x14ac:dyDescent="0.25">
      <c r="A155" s="23"/>
      <c r="B155" s="23"/>
      <c r="C155" s="154"/>
      <c r="D155" s="154"/>
      <c r="E155" s="154"/>
      <c r="F155" s="154"/>
      <c r="G155" s="155"/>
      <c r="H155" s="3"/>
      <c r="I155" s="3"/>
      <c r="J155" s="3"/>
      <c r="K155" s="3"/>
      <c r="L155" s="3"/>
      <c r="M155" s="3"/>
    </row>
    <row r="156" spans="1:13" s="24" customFormat="1" x14ac:dyDescent="0.25">
      <c r="A156" s="23"/>
      <c r="B156" s="23"/>
      <c r="C156" s="154"/>
      <c r="D156" s="154"/>
      <c r="E156" s="154"/>
      <c r="F156" s="154"/>
      <c r="G156" s="155"/>
      <c r="H156" s="3"/>
      <c r="I156" s="3"/>
      <c r="J156" s="3"/>
      <c r="K156" s="3"/>
      <c r="L156" s="3"/>
      <c r="M156" s="3"/>
    </row>
    <row r="157" spans="1:13" s="24" customFormat="1" x14ac:dyDescent="0.25">
      <c r="A157" s="23"/>
      <c r="B157" s="23"/>
      <c r="C157" s="154"/>
      <c r="D157" s="154"/>
      <c r="E157" s="154"/>
      <c r="F157" s="154"/>
      <c r="G157" s="155"/>
      <c r="H157" s="3"/>
      <c r="I157" s="3"/>
      <c r="J157" s="3"/>
      <c r="K157" s="3"/>
      <c r="L157" s="3"/>
      <c r="M157" s="3"/>
    </row>
    <row r="158" spans="1:13" s="24" customFormat="1" x14ac:dyDescent="0.25">
      <c r="A158" s="23"/>
      <c r="B158" s="23"/>
      <c r="G158" s="3"/>
      <c r="H158" s="3"/>
      <c r="I158" s="3"/>
      <c r="J158" s="3"/>
      <c r="K158" s="3"/>
      <c r="L158" s="3"/>
      <c r="M158" s="3"/>
    </row>
    <row r="159" spans="1:13" s="24" customFormat="1" x14ac:dyDescent="0.25">
      <c r="A159" s="23"/>
      <c r="B159" s="23"/>
      <c r="G159" s="3"/>
      <c r="H159" s="3"/>
      <c r="I159" s="3"/>
      <c r="J159" s="3"/>
      <c r="K159" s="3"/>
      <c r="L159" s="3"/>
      <c r="M159" s="3"/>
    </row>
    <row r="160" spans="1:13" s="24" customFormat="1" x14ac:dyDescent="0.25">
      <c r="A160" s="23"/>
      <c r="B160" s="23"/>
      <c r="G160" s="3"/>
      <c r="H160" s="3"/>
      <c r="I160" s="3"/>
      <c r="J160" s="3"/>
      <c r="K160" s="3"/>
      <c r="L160" s="3"/>
      <c r="M160" s="3"/>
    </row>
    <row r="161" spans="1:13" s="24" customFormat="1" x14ac:dyDescent="0.25">
      <c r="A161" s="23"/>
      <c r="B161" s="23"/>
      <c r="G161" s="3"/>
      <c r="H161" s="3"/>
      <c r="I161" s="3"/>
      <c r="J161" s="3"/>
      <c r="K161" s="3"/>
      <c r="L161" s="3"/>
      <c r="M161" s="3"/>
    </row>
    <row r="162" spans="1:13" s="24" customFormat="1" x14ac:dyDescent="0.25">
      <c r="A162" s="23"/>
      <c r="B162" s="23"/>
      <c r="G162" s="3"/>
      <c r="H162" s="3"/>
      <c r="I162" s="3"/>
      <c r="J162" s="3"/>
      <c r="K162" s="3"/>
      <c r="L162" s="3"/>
      <c r="M162" s="3"/>
    </row>
    <row r="163" spans="1:13" s="24" customFormat="1" x14ac:dyDescent="0.25">
      <c r="A163" s="23"/>
      <c r="B163" s="23"/>
      <c r="G163" s="3"/>
      <c r="H163" s="3"/>
      <c r="I163" s="3"/>
      <c r="J163" s="3"/>
      <c r="K163" s="3"/>
      <c r="L163" s="3"/>
      <c r="M163" s="3"/>
    </row>
    <row r="164" spans="1:13" s="24" customFormat="1" x14ac:dyDescent="0.25">
      <c r="A164" s="23"/>
      <c r="B164" s="23"/>
      <c r="G164" s="3"/>
      <c r="H164" s="3"/>
      <c r="I164" s="3"/>
      <c r="J164" s="3"/>
      <c r="K164" s="3"/>
      <c r="L164" s="3"/>
      <c r="M164" s="3"/>
    </row>
    <row r="165" spans="1:13" s="24" customFormat="1" x14ac:dyDescent="0.25">
      <c r="A165" s="23"/>
      <c r="B165" s="23"/>
      <c r="G165" s="3"/>
      <c r="H165" s="3"/>
      <c r="I165" s="3"/>
      <c r="J165" s="3"/>
      <c r="K165" s="3"/>
      <c r="L165" s="3"/>
      <c r="M165" s="3"/>
    </row>
    <row r="166" spans="1:13" s="24" customFormat="1" x14ac:dyDescent="0.25">
      <c r="A166" s="23"/>
      <c r="B166" s="23"/>
      <c r="G166" s="3"/>
      <c r="H166" s="3"/>
      <c r="I166" s="3"/>
      <c r="J166" s="3"/>
      <c r="K166" s="3"/>
      <c r="L166" s="3"/>
      <c r="M166" s="3"/>
    </row>
    <row r="167" spans="1:13" s="24" customFormat="1" x14ac:dyDescent="0.25">
      <c r="A167" s="23"/>
      <c r="B167" s="23"/>
      <c r="G167" s="3"/>
      <c r="H167" s="3"/>
      <c r="I167" s="3"/>
      <c r="J167" s="3"/>
      <c r="K167" s="3"/>
      <c r="L167" s="3"/>
      <c r="M167" s="3"/>
    </row>
    <row r="168" spans="1:13" s="24" customFormat="1" x14ac:dyDescent="0.25">
      <c r="A168" s="23"/>
      <c r="B168" s="23"/>
      <c r="G168" s="3"/>
      <c r="H168" s="3"/>
      <c r="I168" s="3"/>
      <c r="J168" s="3"/>
      <c r="K168" s="3"/>
      <c r="L168" s="3"/>
      <c r="M168" s="3"/>
    </row>
    <row r="169" spans="1:13" s="24" customFormat="1" x14ac:dyDescent="0.25">
      <c r="A169" s="23"/>
      <c r="B169" s="23"/>
      <c r="G169" s="3"/>
      <c r="H169" s="3"/>
      <c r="I169" s="3"/>
      <c r="J169" s="3"/>
      <c r="K169" s="3"/>
      <c r="L169" s="3"/>
      <c r="M169" s="3"/>
    </row>
    <row r="170" spans="1:13" s="24" customFormat="1" x14ac:dyDescent="0.25">
      <c r="A170" s="23"/>
      <c r="B170" s="23"/>
      <c r="G170" s="3"/>
      <c r="H170" s="3"/>
      <c r="I170" s="3"/>
      <c r="J170" s="3"/>
      <c r="K170" s="3"/>
      <c r="L170" s="3"/>
      <c r="M170" s="3"/>
    </row>
    <row r="171" spans="1:13" s="24" customFormat="1" x14ac:dyDescent="0.25">
      <c r="A171" s="23"/>
      <c r="B171" s="23"/>
      <c r="G171" s="3"/>
      <c r="H171" s="3"/>
      <c r="I171" s="3"/>
      <c r="J171" s="3"/>
      <c r="K171" s="3"/>
      <c r="L171" s="3"/>
      <c r="M171" s="3"/>
    </row>
    <row r="172" spans="1:13" s="24" customFormat="1" x14ac:dyDescent="0.25">
      <c r="A172" s="23"/>
      <c r="B172" s="23"/>
      <c r="G172" s="3"/>
      <c r="H172" s="3"/>
      <c r="I172" s="3"/>
      <c r="J172" s="3"/>
      <c r="K172" s="3"/>
      <c r="L172" s="3"/>
      <c r="M172" s="3"/>
    </row>
    <row r="173" spans="1:13" s="24" customFormat="1" x14ac:dyDescent="0.25">
      <c r="A173" s="23"/>
      <c r="G173" s="3"/>
      <c r="H173" s="3"/>
      <c r="I173" s="3"/>
      <c r="J173" s="3"/>
      <c r="K173" s="3"/>
      <c r="L173" s="3"/>
      <c r="M173" s="3"/>
    </row>
    <row r="174" spans="1:13" s="24" customFormat="1" x14ac:dyDescent="0.25">
      <c r="A174" s="23"/>
      <c r="G174" s="3"/>
      <c r="H174" s="3"/>
      <c r="I174" s="3"/>
      <c r="J174" s="3"/>
      <c r="K174" s="3"/>
      <c r="L174" s="3"/>
      <c r="M174" s="3"/>
    </row>
    <row r="175" spans="1:13" s="24" customFormat="1" x14ac:dyDescent="0.25">
      <c r="A175" s="23"/>
      <c r="G175" s="3"/>
      <c r="H175" s="3"/>
      <c r="I175" s="3"/>
      <c r="J175" s="3"/>
      <c r="K175" s="3"/>
      <c r="L175" s="3"/>
      <c r="M175" s="3"/>
    </row>
    <row r="176" spans="1:13" s="24" customFormat="1" x14ac:dyDescent="0.25">
      <c r="A176" s="23"/>
      <c r="G176" s="3"/>
      <c r="H176" s="3"/>
      <c r="I176" s="3"/>
      <c r="J176" s="3"/>
      <c r="K176" s="3"/>
      <c r="L176" s="3"/>
      <c r="M176" s="3"/>
    </row>
    <row r="177" spans="1:13" s="24" customFormat="1" x14ac:dyDescent="0.25">
      <c r="A177" s="23"/>
      <c r="G177" s="3"/>
      <c r="H177" s="3"/>
      <c r="I177" s="3"/>
      <c r="J177" s="3"/>
      <c r="K177" s="3"/>
      <c r="L177" s="3"/>
      <c r="M177" s="3"/>
    </row>
    <row r="178" spans="1:13" s="24" customFormat="1" x14ac:dyDescent="0.25">
      <c r="A178" s="23"/>
      <c r="G178" s="3"/>
      <c r="H178" s="3"/>
      <c r="I178" s="3"/>
      <c r="J178" s="3"/>
      <c r="K178" s="3"/>
      <c r="L178" s="3"/>
      <c r="M178" s="3"/>
    </row>
    <row r="179" spans="1:13" s="24" customFormat="1" x14ac:dyDescent="0.25">
      <c r="A179" s="23"/>
      <c r="G179" s="3"/>
      <c r="H179" s="3"/>
      <c r="I179" s="3"/>
      <c r="J179" s="3"/>
      <c r="K179" s="3"/>
      <c r="L179" s="3"/>
      <c r="M179" s="3"/>
    </row>
    <row r="180" spans="1:13" s="24" customFormat="1" x14ac:dyDescent="0.25">
      <c r="A180" s="23"/>
      <c r="G180" s="3"/>
      <c r="H180" s="3"/>
      <c r="I180" s="3"/>
      <c r="J180" s="3"/>
      <c r="K180" s="3"/>
      <c r="L180" s="3"/>
      <c r="M180" s="3"/>
    </row>
    <row r="181" spans="1:13" s="24" customFormat="1" x14ac:dyDescent="0.25">
      <c r="A181" s="23"/>
      <c r="G181" s="3"/>
      <c r="H181" s="3"/>
      <c r="I181" s="3"/>
      <c r="J181" s="3"/>
      <c r="K181" s="3"/>
      <c r="L181" s="3"/>
      <c r="M181" s="3"/>
    </row>
    <row r="182" spans="1:13" s="24" customFormat="1" x14ac:dyDescent="0.25">
      <c r="A182" s="23"/>
      <c r="G182" s="3"/>
      <c r="H182" s="3"/>
      <c r="I182" s="3"/>
      <c r="J182" s="3"/>
      <c r="K182" s="3"/>
      <c r="L182" s="3"/>
      <c r="M182" s="3"/>
    </row>
    <row r="183" spans="1:13" s="24" customFormat="1" x14ac:dyDescent="0.25">
      <c r="A183" s="23"/>
      <c r="G183" s="3"/>
      <c r="H183" s="3"/>
      <c r="I183" s="3"/>
      <c r="J183" s="3"/>
      <c r="K183" s="3"/>
      <c r="L183" s="3"/>
      <c r="M183" s="3"/>
    </row>
    <row r="184" spans="1:13" s="24" customFormat="1" x14ac:dyDescent="0.25">
      <c r="A184" s="23"/>
      <c r="G184" s="3"/>
      <c r="H184" s="3"/>
      <c r="I184" s="3"/>
      <c r="J184" s="3"/>
      <c r="K184" s="3"/>
      <c r="L184" s="3"/>
      <c r="M184" s="3"/>
    </row>
    <row r="185" spans="1:13" s="24" customFormat="1" x14ac:dyDescent="0.25">
      <c r="A185" s="23"/>
      <c r="G185" s="3"/>
      <c r="H185" s="3"/>
      <c r="I185" s="3"/>
      <c r="J185" s="3"/>
      <c r="K185" s="3"/>
      <c r="L185" s="3"/>
      <c r="M185" s="3"/>
    </row>
    <row r="186" spans="1:13" s="24" customFormat="1" x14ac:dyDescent="0.25">
      <c r="A186" s="23"/>
      <c r="G186" s="3"/>
      <c r="H186" s="3"/>
      <c r="I186" s="3"/>
      <c r="J186" s="3"/>
      <c r="K186" s="3"/>
      <c r="L186" s="3"/>
      <c r="M186" s="3"/>
    </row>
    <row r="187" spans="1:13" s="24" customFormat="1" x14ac:dyDescent="0.25">
      <c r="A187" s="23"/>
      <c r="G187" s="3"/>
      <c r="H187" s="3"/>
      <c r="I187" s="3"/>
      <c r="J187" s="3"/>
      <c r="K187" s="3"/>
      <c r="L187" s="3"/>
      <c r="M187" s="3"/>
    </row>
    <row r="188" spans="1:13" s="24" customFormat="1" x14ac:dyDescent="0.25">
      <c r="A188" s="23"/>
      <c r="G188" s="3"/>
      <c r="H188" s="3"/>
      <c r="I188" s="3"/>
      <c r="J188" s="3"/>
      <c r="K188" s="3"/>
      <c r="L188" s="3"/>
      <c r="M188" s="3"/>
    </row>
    <row r="189" spans="1:13" s="24" customFormat="1" x14ac:dyDescent="0.25">
      <c r="A189" s="23"/>
      <c r="G189" s="3"/>
      <c r="H189" s="3"/>
      <c r="I189" s="3"/>
      <c r="J189" s="3"/>
      <c r="K189" s="3"/>
      <c r="L189" s="3"/>
      <c r="M189" s="3"/>
    </row>
    <row r="190" spans="1:13" s="24" customFormat="1" x14ac:dyDescent="0.25">
      <c r="A190" s="23"/>
      <c r="G190" s="3"/>
      <c r="H190" s="3"/>
      <c r="I190" s="3"/>
      <c r="J190" s="3"/>
      <c r="K190" s="3"/>
      <c r="L190" s="3"/>
      <c r="M190" s="3"/>
    </row>
    <row r="191" spans="1:13" s="24" customFormat="1" x14ac:dyDescent="0.25">
      <c r="A191" s="23"/>
      <c r="G191" s="3"/>
      <c r="H191" s="3"/>
      <c r="I191" s="3"/>
      <c r="J191" s="3"/>
      <c r="K191" s="3"/>
      <c r="L191" s="3"/>
      <c r="M191" s="3"/>
    </row>
    <row r="192" spans="1:13" s="24" customFormat="1" x14ac:dyDescent="0.25">
      <c r="A192" s="23"/>
      <c r="G192" s="3"/>
      <c r="H192" s="3"/>
      <c r="I192" s="3"/>
      <c r="J192" s="3"/>
      <c r="K192" s="3"/>
      <c r="L192" s="3"/>
      <c r="M192" s="3"/>
    </row>
    <row r="193" spans="1:13" s="24" customFormat="1" x14ac:dyDescent="0.25">
      <c r="A193" s="23"/>
      <c r="G193" s="3"/>
      <c r="H193" s="3"/>
      <c r="I193" s="3"/>
      <c r="J193" s="3"/>
      <c r="K193" s="3"/>
      <c r="L193" s="3"/>
      <c r="M193" s="3"/>
    </row>
    <row r="194" spans="1:13" s="24" customFormat="1" x14ac:dyDescent="0.25">
      <c r="A194" s="23"/>
      <c r="G194" s="3"/>
      <c r="H194" s="3"/>
      <c r="I194" s="3"/>
      <c r="J194" s="3"/>
      <c r="K194" s="3"/>
      <c r="L194" s="3"/>
      <c r="M194" s="3"/>
    </row>
    <row r="195" spans="1:13" s="24" customFormat="1" x14ac:dyDescent="0.25">
      <c r="A195" s="23"/>
      <c r="G195" s="3"/>
      <c r="H195" s="3"/>
      <c r="I195" s="3"/>
      <c r="J195" s="3"/>
      <c r="K195" s="3"/>
      <c r="L195" s="3"/>
      <c r="M195" s="3"/>
    </row>
    <row r="196" spans="1:13" s="24" customFormat="1" x14ac:dyDescent="0.25">
      <c r="A196" s="23"/>
      <c r="G196" s="3"/>
      <c r="H196" s="3"/>
      <c r="I196" s="3"/>
      <c r="J196" s="3"/>
      <c r="K196" s="3"/>
      <c r="L196" s="3"/>
      <c r="M196" s="3"/>
    </row>
    <row r="197" spans="1:13" s="24" customFormat="1" x14ac:dyDescent="0.25">
      <c r="A197" s="23"/>
      <c r="G197" s="3"/>
      <c r="H197" s="3"/>
      <c r="I197" s="3"/>
      <c r="J197" s="3"/>
      <c r="K197" s="3"/>
      <c r="L197" s="3"/>
      <c r="M197" s="3"/>
    </row>
    <row r="198" spans="1:13" s="24" customFormat="1" x14ac:dyDescent="0.25">
      <c r="A198" s="23"/>
      <c r="G198" s="3"/>
      <c r="H198" s="3"/>
      <c r="I198" s="3"/>
      <c r="J198" s="3"/>
      <c r="K198" s="3"/>
      <c r="L198" s="3"/>
      <c r="M198" s="3"/>
    </row>
    <row r="199" spans="1:13" s="24" customFormat="1" x14ac:dyDescent="0.25">
      <c r="A199" s="23"/>
      <c r="G199" s="3"/>
      <c r="H199" s="3"/>
      <c r="I199" s="3"/>
      <c r="J199" s="3"/>
      <c r="K199" s="3"/>
      <c r="L199" s="3"/>
      <c r="M199" s="3"/>
    </row>
    <row r="200" spans="1:13" s="24" customFormat="1" x14ac:dyDescent="0.25">
      <c r="A200" s="23"/>
      <c r="G200" s="3"/>
      <c r="H200" s="3"/>
      <c r="I200" s="3"/>
      <c r="J200" s="3"/>
      <c r="K200" s="3"/>
      <c r="L200" s="3"/>
      <c r="M200" s="3"/>
    </row>
    <row r="201" spans="1:13" s="24" customFormat="1" x14ac:dyDescent="0.25">
      <c r="A201" s="23"/>
      <c r="G201" s="3"/>
      <c r="H201" s="3"/>
      <c r="I201" s="3"/>
      <c r="J201" s="3"/>
      <c r="K201" s="3"/>
      <c r="L201" s="3"/>
      <c r="M201" s="3"/>
    </row>
    <row r="202" spans="1:13" s="24" customFormat="1" x14ac:dyDescent="0.25">
      <c r="A202" s="23"/>
      <c r="G202" s="3"/>
      <c r="H202" s="3"/>
      <c r="I202" s="3"/>
      <c r="J202" s="3"/>
      <c r="K202" s="3"/>
      <c r="L202" s="3"/>
      <c r="M202" s="3"/>
    </row>
    <row r="203" spans="1:13" s="24" customFormat="1" x14ac:dyDescent="0.25">
      <c r="A203" s="23"/>
      <c r="G203" s="3"/>
      <c r="H203" s="3"/>
      <c r="I203" s="3"/>
      <c r="J203" s="3"/>
      <c r="K203" s="3"/>
      <c r="L203" s="3"/>
      <c r="M203" s="3"/>
    </row>
    <row r="204" spans="1:13" s="24" customFormat="1" x14ac:dyDescent="0.25">
      <c r="A204" s="23"/>
      <c r="G204" s="3"/>
      <c r="H204" s="3"/>
      <c r="I204" s="3"/>
      <c r="J204" s="3"/>
      <c r="K204" s="3"/>
      <c r="L204" s="3"/>
      <c r="M204" s="3"/>
    </row>
    <row r="205" spans="1:13" s="24" customFormat="1" x14ac:dyDescent="0.25">
      <c r="A205" s="23"/>
      <c r="G205" s="3"/>
      <c r="H205" s="3"/>
      <c r="I205" s="3"/>
      <c r="J205" s="3"/>
      <c r="K205" s="3"/>
      <c r="L205" s="3"/>
      <c r="M205" s="3"/>
    </row>
    <row r="206" spans="1:13" s="24" customFormat="1" x14ac:dyDescent="0.25">
      <c r="A206" s="23"/>
      <c r="G206" s="3"/>
      <c r="H206" s="3"/>
      <c r="I206" s="3"/>
      <c r="J206" s="3"/>
      <c r="K206" s="3"/>
      <c r="L206" s="3"/>
      <c r="M206" s="3"/>
    </row>
    <row r="207" spans="1:13" s="24" customFormat="1" x14ac:dyDescent="0.25">
      <c r="A207" s="23"/>
      <c r="G207" s="3"/>
      <c r="H207" s="3"/>
      <c r="I207" s="3"/>
      <c r="J207" s="3"/>
      <c r="K207" s="3"/>
      <c r="L207" s="3"/>
      <c r="M207" s="3"/>
    </row>
    <row r="208" spans="1:13" s="24" customFormat="1" x14ac:dyDescent="0.25">
      <c r="A208" s="23"/>
      <c r="G208" s="3"/>
      <c r="H208" s="3"/>
      <c r="I208" s="3"/>
      <c r="J208" s="3"/>
      <c r="K208" s="3"/>
      <c r="L208" s="3"/>
      <c r="M208" s="3"/>
    </row>
    <row r="209" spans="1:13" s="24" customFormat="1" x14ac:dyDescent="0.25">
      <c r="A209" s="23"/>
      <c r="G209" s="3"/>
      <c r="H209" s="3"/>
      <c r="I209" s="3"/>
      <c r="J209" s="3"/>
      <c r="K209" s="3"/>
      <c r="L209" s="3"/>
      <c r="M209" s="3"/>
    </row>
    <row r="210" spans="1:13" s="24" customFormat="1" x14ac:dyDescent="0.25">
      <c r="A210" s="23"/>
      <c r="G210" s="3"/>
      <c r="H210" s="3"/>
      <c r="I210" s="3"/>
      <c r="J210" s="3"/>
      <c r="K210" s="3"/>
      <c r="L210" s="3"/>
      <c r="M210" s="3"/>
    </row>
    <row r="211" spans="1:13" s="24" customFormat="1" x14ac:dyDescent="0.25">
      <c r="A211" s="23"/>
      <c r="G211" s="3"/>
      <c r="H211" s="3"/>
      <c r="I211" s="3"/>
      <c r="J211" s="3"/>
      <c r="K211" s="3"/>
      <c r="L211" s="3"/>
      <c r="M211" s="3"/>
    </row>
    <row r="212" spans="1:13" s="24" customFormat="1" x14ac:dyDescent="0.25">
      <c r="A212" s="23"/>
      <c r="G212" s="3"/>
      <c r="H212" s="3"/>
      <c r="I212" s="3"/>
      <c r="J212" s="3"/>
      <c r="K212" s="3"/>
      <c r="L212" s="3"/>
      <c r="M212" s="3"/>
    </row>
    <row r="213" spans="1:13" s="24" customFormat="1" x14ac:dyDescent="0.25">
      <c r="A213" s="23"/>
      <c r="G213" s="3"/>
      <c r="H213" s="3"/>
      <c r="I213" s="3"/>
      <c r="J213" s="3"/>
      <c r="K213" s="3"/>
      <c r="L213" s="3"/>
      <c r="M213" s="3"/>
    </row>
    <row r="214" spans="1:13" s="24" customFormat="1" x14ac:dyDescent="0.25">
      <c r="A214" s="23"/>
      <c r="G214" s="3"/>
      <c r="H214" s="3"/>
      <c r="I214" s="3"/>
      <c r="J214" s="3"/>
      <c r="K214" s="3"/>
      <c r="L214" s="3"/>
      <c r="M214" s="3"/>
    </row>
    <row r="215" spans="1:13" s="24" customFormat="1" x14ac:dyDescent="0.25">
      <c r="A215" s="23"/>
      <c r="G215" s="3"/>
      <c r="H215" s="3"/>
      <c r="I215" s="3"/>
      <c r="J215" s="3"/>
      <c r="K215" s="3"/>
      <c r="L215" s="3"/>
      <c r="M215" s="3"/>
    </row>
    <row r="216" spans="1:13" s="24" customFormat="1" x14ac:dyDescent="0.25">
      <c r="A216" s="23"/>
      <c r="G216" s="3"/>
      <c r="H216" s="3"/>
      <c r="I216" s="3"/>
      <c r="J216" s="3"/>
      <c r="K216" s="3"/>
      <c r="L216" s="3"/>
      <c r="M216" s="3"/>
    </row>
    <row r="217" spans="1:13" s="24" customFormat="1" x14ac:dyDescent="0.25">
      <c r="A217" s="23"/>
      <c r="G217" s="3"/>
      <c r="H217" s="3"/>
      <c r="I217" s="3"/>
      <c r="J217" s="3"/>
      <c r="K217" s="3"/>
      <c r="L217" s="3"/>
      <c r="M217" s="3"/>
    </row>
    <row r="218" spans="1:13" s="24" customFormat="1" x14ac:dyDescent="0.25">
      <c r="A218" s="23"/>
      <c r="G218" s="3"/>
      <c r="H218" s="3"/>
      <c r="I218" s="3"/>
      <c r="J218" s="3"/>
      <c r="K218" s="3"/>
      <c r="L218" s="3"/>
      <c r="M218" s="3"/>
    </row>
    <row r="219" spans="1:13" s="24" customFormat="1" x14ac:dyDescent="0.25">
      <c r="A219" s="23"/>
      <c r="G219" s="3"/>
      <c r="H219" s="3"/>
      <c r="I219" s="3"/>
      <c r="J219" s="3"/>
      <c r="K219" s="3"/>
      <c r="L219" s="3"/>
      <c r="M219" s="3"/>
    </row>
    <row r="220" spans="1:13" s="24" customFormat="1" x14ac:dyDescent="0.25">
      <c r="A220" s="23"/>
      <c r="G220" s="3"/>
      <c r="H220" s="3"/>
      <c r="I220" s="3"/>
      <c r="J220" s="3"/>
      <c r="K220" s="3"/>
      <c r="L220" s="3"/>
      <c r="M220" s="3"/>
    </row>
    <row r="221" spans="1:13" s="24" customFormat="1" x14ac:dyDescent="0.25">
      <c r="A221" s="23"/>
      <c r="G221" s="3"/>
      <c r="H221" s="3"/>
      <c r="I221" s="3"/>
      <c r="J221" s="3"/>
      <c r="K221" s="3"/>
      <c r="L221" s="3"/>
      <c r="M221" s="3"/>
    </row>
    <row r="222" spans="1:13" s="24" customFormat="1" x14ac:dyDescent="0.25">
      <c r="A222" s="23"/>
      <c r="G222" s="3"/>
      <c r="H222" s="3"/>
      <c r="I222" s="3"/>
      <c r="J222" s="3"/>
      <c r="K222" s="3"/>
      <c r="L222" s="3"/>
      <c r="M222" s="3"/>
    </row>
    <row r="223" spans="1:13" s="24" customFormat="1" x14ac:dyDescent="0.25">
      <c r="A223" s="23"/>
      <c r="G223" s="3"/>
      <c r="H223" s="3"/>
      <c r="I223" s="3"/>
      <c r="J223" s="3"/>
      <c r="K223" s="3"/>
      <c r="L223" s="3"/>
      <c r="M223" s="3"/>
    </row>
    <row r="224" spans="1:13" s="24" customFormat="1" x14ac:dyDescent="0.25">
      <c r="A224" s="23"/>
      <c r="G224" s="3"/>
      <c r="H224" s="3"/>
      <c r="I224" s="3"/>
      <c r="J224" s="3"/>
      <c r="K224" s="3"/>
      <c r="L224" s="3"/>
      <c r="M224" s="3"/>
    </row>
    <row r="225" spans="1:13" s="24" customFormat="1" x14ac:dyDescent="0.25">
      <c r="A225" s="23"/>
      <c r="G225" s="3"/>
      <c r="H225" s="3"/>
      <c r="I225" s="3"/>
      <c r="J225" s="3"/>
      <c r="K225" s="3"/>
      <c r="L225" s="3"/>
      <c r="M225" s="3"/>
    </row>
    <row r="226" spans="1:13" s="24" customFormat="1" x14ac:dyDescent="0.25">
      <c r="A226" s="23"/>
      <c r="G226" s="3"/>
      <c r="H226" s="3"/>
      <c r="I226" s="3"/>
      <c r="J226" s="3"/>
      <c r="K226" s="3"/>
      <c r="L226" s="3"/>
      <c r="M226" s="3"/>
    </row>
    <row r="227" spans="1:13" s="24" customFormat="1" x14ac:dyDescent="0.25">
      <c r="A227" s="23"/>
      <c r="G227" s="3"/>
      <c r="H227" s="3"/>
      <c r="I227" s="3"/>
      <c r="J227" s="3"/>
      <c r="K227" s="3"/>
      <c r="L227" s="3"/>
      <c r="M227" s="3"/>
    </row>
    <row r="228" spans="1:13" s="24" customFormat="1" x14ac:dyDescent="0.25">
      <c r="A228" s="23"/>
      <c r="G228" s="3"/>
      <c r="H228" s="3"/>
      <c r="I228" s="3"/>
      <c r="J228" s="3"/>
      <c r="K228" s="3"/>
      <c r="L228" s="3"/>
      <c r="M228" s="3"/>
    </row>
    <row r="229" spans="1:13" s="24" customFormat="1" x14ac:dyDescent="0.25">
      <c r="A229" s="23"/>
      <c r="G229" s="3"/>
      <c r="H229" s="3"/>
      <c r="I229" s="3"/>
      <c r="J229" s="3"/>
      <c r="K229" s="3"/>
      <c r="L229" s="3"/>
      <c r="M229" s="3"/>
    </row>
    <row r="230" spans="1:13" s="24" customFormat="1" x14ac:dyDescent="0.25">
      <c r="A230" s="23"/>
      <c r="G230" s="3"/>
      <c r="H230" s="3"/>
      <c r="I230" s="3"/>
      <c r="J230" s="3"/>
      <c r="K230" s="3"/>
      <c r="L230" s="3"/>
      <c r="M230" s="3"/>
    </row>
    <row r="231" spans="1:13" s="24" customFormat="1" x14ac:dyDescent="0.25">
      <c r="A231" s="23"/>
      <c r="G231" s="3"/>
      <c r="H231" s="3"/>
      <c r="I231" s="3"/>
      <c r="J231" s="3"/>
      <c r="K231" s="3"/>
      <c r="L231" s="3"/>
      <c r="M231" s="3"/>
    </row>
    <row r="232" spans="1:13" s="24" customFormat="1" x14ac:dyDescent="0.25">
      <c r="A232" s="23"/>
      <c r="G232" s="3"/>
      <c r="H232" s="3"/>
      <c r="I232" s="3"/>
      <c r="J232" s="3"/>
      <c r="K232" s="3"/>
      <c r="L232" s="3"/>
      <c r="M232" s="3"/>
    </row>
    <row r="233" spans="1:13" s="24" customFormat="1" x14ac:dyDescent="0.25">
      <c r="A233" s="23"/>
      <c r="G233" s="3"/>
      <c r="H233" s="3"/>
      <c r="I233" s="3"/>
      <c r="J233" s="3"/>
      <c r="K233" s="3"/>
      <c r="L233" s="3"/>
      <c r="M233" s="3"/>
    </row>
    <row r="234" spans="1:13" s="24" customFormat="1" x14ac:dyDescent="0.25">
      <c r="A234" s="23"/>
      <c r="G234" s="3"/>
      <c r="H234" s="3"/>
      <c r="I234" s="3"/>
      <c r="J234" s="3"/>
      <c r="K234" s="3"/>
      <c r="L234" s="3"/>
      <c r="M234" s="3"/>
    </row>
    <row r="235" spans="1:13" s="24" customFormat="1" x14ac:dyDescent="0.25">
      <c r="A235" s="23"/>
      <c r="G235" s="3"/>
      <c r="H235" s="3"/>
      <c r="I235" s="3"/>
      <c r="J235" s="3"/>
      <c r="K235" s="3"/>
      <c r="L235" s="3"/>
      <c r="M235" s="3"/>
    </row>
    <row r="236" spans="1:13" s="24" customFormat="1" x14ac:dyDescent="0.25">
      <c r="A236" s="23"/>
      <c r="G236" s="3"/>
      <c r="H236" s="3"/>
      <c r="I236" s="3"/>
      <c r="J236" s="3"/>
      <c r="K236" s="3"/>
      <c r="L236" s="3"/>
      <c r="M236" s="3"/>
    </row>
    <row r="237" spans="1:13" s="24" customFormat="1" x14ac:dyDescent="0.25">
      <c r="A237" s="23"/>
      <c r="G237" s="3"/>
      <c r="H237" s="3"/>
      <c r="I237" s="3"/>
      <c r="J237" s="3"/>
      <c r="K237" s="3"/>
      <c r="L237" s="3"/>
      <c r="M237" s="3"/>
    </row>
    <row r="238" spans="1:13" s="24" customFormat="1" x14ac:dyDescent="0.25">
      <c r="A238" s="23"/>
      <c r="G238" s="3"/>
      <c r="H238" s="3"/>
      <c r="I238" s="3"/>
      <c r="J238" s="3"/>
      <c r="K238" s="3"/>
      <c r="L238" s="3"/>
      <c r="M238" s="3"/>
    </row>
    <row r="239" spans="1:13" s="24" customFormat="1" x14ac:dyDescent="0.25">
      <c r="A239" s="23"/>
      <c r="G239" s="3"/>
      <c r="H239" s="3"/>
      <c r="I239" s="3"/>
      <c r="J239" s="3"/>
      <c r="K239" s="3"/>
      <c r="L239" s="3"/>
      <c r="M239" s="3"/>
    </row>
    <row r="240" spans="1:13" s="24" customFormat="1" x14ac:dyDescent="0.25">
      <c r="A240" s="23"/>
      <c r="G240" s="3"/>
      <c r="H240" s="3"/>
      <c r="I240" s="3"/>
      <c r="J240" s="3"/>
      <c r="K240" s="3"/>
      <c r="L240" s="3"/>
      <c r="M240" s="3"/>
    </row>
    <row r="241" spans="1:13" s="24" customFormat="1" x14ac:dyDescent="0.25">
      <c r="A241" s="23"/>
      <c r="G241" s="3"/>
      <c r="H241" s="3"/>
      <c r="I241" s="3"/>
      <c r="J241" s="3"/>
      <c r="K241" s="3"/>
      <c r="L241" s="3"/>
      <c r="M241" s="3"/>
    </row>
    <row r="242" spans="1:13" s="24" customFormat="1" x14ac:dyDescent="0.25">
      <c r="A242" s="23"/>
      <c r="G242" s="3"/>
      <c r="H242" s="3"/>
      <c r="I242" s="3"/>
      <c r="J242" s="3"/>
      <c r="K242" s="3"/>
      <c r="L242" s="3"/>
      <c r="M242" s="3"/>
    </row>
    <row r="243" spans="1:13" s="24" customFormat="1" x14ac:dyDescent="0.25">
      <c r="A243" s="23"/>
      <c r="G243" s="3"/>
      <c r="H243" s="3"/>
      <c r="I243" s="3"/>
      <c r="J243" s="3"/>
      <c r="K243" s="3"/>
      <c r="L243" s="3"/>
      <c r="M243" s="3"/>
    </row>
    <row r="244" spans="1:13" s="24" customFormat="1" x14ac:dyDescent="0.25">
      <c r="A244" s="23"/>
      <c r="G244" s="3"/>
      <c r="H244" s="3"/>
      <c r="I244" s="3"/>
      <c r="J244" s="3"/>
      <c r="K244" s="3"/>
      <c r="L244" s="3"/>
      <c r="M244" s="3"/>
    </row>
    <row r="245" spans="1:13" s="24" customFormat="1" x14ac:dyDescent="0.25">
      <c r="A245" s="23"/>
      <c r="G245" s="3"/>
      <c r="H245" s="3"/>
      <c r="I245" s="3"/>
      <c r="J245" s="3"/>
      <c r="K245" s="3"/>
      <c r="L245" s="3"/>
      <c r="M245" s="3"/>
    </row>
    <row r="246" spans="1:13" s="24" customFormat="1" x14ac:dyDescent="0.25">
      <c r="A246" s="23"/>
      <c r="G246" s="3"/>
      <c r="H246" s="3"/>
      <c r="I246" s="3"/>
      <c r="J246" s="3"/>
      <c r="K246" s="3"/>
      <c r="L246" s="3"/>
      <c r="M246" s="3"/>
    </row>
    <row r="247" spans="1:13" s="24" customFormat="1" x14ac:dyDescent="0.25">
      <c r="A247" s="23"/>
      <c r="G247" s="3"/>
      <c r="H247" s="3"/>
      <c r="I247" s="3"/>
      <c r="J247" s="3"/>
      <c r="K247" s="3"/>
      <c r="L247" s="3"/>
      <c r="M247" s="3"/>
    </row>
    <row r="248" spans="1:13" s="24" customFormat="1" x14ac:dyDescent="0.25">
      <c r="A248" s="23"/>
      <c r="G248" s="3"/>
      <c r="H248" s="3"/>
      <c r="I248" s="3"/>
      <c r="J248" s="3"/>
      <c r="K248" s="3"/>
      <c r="L248" s="3"/>
      <c r="M248" s="3"/>
    </row>
    <row r="249" spans="1:13" s="24" customFormat="1" x14ac:dyDescent="0.25">
      <c r="A249" s="23"/>
      <c r="G249" s="3"/>
      <c r="H249" s="3"/>
      <c r="I249" s="3"/>
      <c r="J249" s="3"/>
      <c r="K249" s="3"/>
      <c r="L249" s="3"/>
      <c r="M249" s="3"/>
    </row>
    <row r="250" spans="1:13" s="24" customFormat="1" x14ac:dyDescent="0.25">
      <c r="A250" s="23"/>
      <c r="G250" s="3"/>
      <c r="H250" s="3"/>
      <c r="I250" s="3"/>
      <c r="J250" s="3"/>
      <c r="K250" s="3"/>
      <c r="L250" s="3"/>
      <c r="M250" s="3"/>
    </row>
    <row r="251" spans="1:13" s="24" customFormat="1" x14ac:dyDescent="0.25">
      <c r="A251" s="23"/>
      <c r="G251" s="3"/>
      <c r="H251" s="3"/>
      <c r="I251" s="3"/>
      <c r="J251" s="3"/>
      <c r="K251" s="3"/>
      <c r="L251" s="3"/>
      <c r="M251" s="3"/>
    </row>
    <row r="252" spans="1:13" s="24" customFormat="1" x14ac:dyDescent="0.25">
      <c r="A252" s="23"/>
      <c r="G252" s="3"/>
      <c r="H252" s="3"/>
      <c r="I252" s="3"/>
      <c r="J252" s="3"/>
      <c r="K252" s="3"/>
      <c r="L252" s="3"/>
      <c r="M252" s="3"/>
    </row>
    <row r="253" spans="1:13" s="24" customFormat="1" x14ac:dyDescent="0.25">
      <c r="A253" s="23"/>
      <c r="G253" s="3"/>
      <c r="H253" s="3"/>
      <c r="I253" s="3"/>
      <c r="J253" s="3"/>
      <c r="K253" s="3"/>
      <c r="L253" s="3"/>
      <c r="M253" s="3"/>
    </row>
    <row r="254" spans="1:13" s="24" customFormat="1" x14ac:dyDescent="0.25">
      <c r="A254" s="23"/>
      <c r="G254" s="3"/>
      <c r="H254" s="3"/>
      <c r="I254" s="3"/>
      <c r="J254" s="3"/>
      <c r="K254" s="3"/>
      <c r="L254" s="3"/>
      <c r="M254" s="3"/>
    </row>
    <row r="255" spans="1:13" s="24" customFormat="1" x14ac:dyDescent="0.25">
      <c r="A255" s="23"/>
      <c r="G255" s="3"/>
      <c r="H255" s="3"/>
      <c r="I255" s="3"/>
      <c r="J255" s="3"/>
      <c r="K255" s="3"/>
      <c r="L255" s="3"/>
      <c r="M255" s="3"/>
    </row>
    <row r="256" spans="1:13" s="24" customFormat="1" x14ac:dyDescent="0.25">
      <c r="A256" s="23"/>
      <c r="G256" s="3"/>
      <c r="H256" s="3"/>
      <c r="I256" s="3"/>
      <c r="J256" s="3"/>
      <c r="K256" s="3"/>
      <c r="L256" s="3"/>
      <c r="M256" s="3"/>
    </row>
    <row r="257" spans="1:13" s="24" customFormat="1" x14ac:dyDescent="0.25">
      <c r="A257" s="23"/>
      <c r="G257" s="3"/>
      <c r="H257" s="3"/>
      <c r="I257" s="3"/>
      <c r="J257" s="3"/>
      <c r="K257" s="3"/>
      <c r="L257" s="3"/>
      <c r="M257" s="3"/>
    </row>
    <row r="258" spans="1:13" s="24" customFormat="1" x14ac:dyDescent="0.25">
      <c r="A258" s="23"/>
      <c r="G258" s="3"/>
      <c r="H258" s="3"/>
      <c r="I258" s="3"/>
      <c r="J258" s="3"/>
      <c r="K258" s="3"/>
      <c r="L258" s="3"/>
      <c r="M258" s="3"/>
    </row>
    <row r="259" spans="1:13" s="24" customFormat="1" x14ac:dyDescent="0.25">
      <c r="A259" s="23"/>
      <c r="G259" s="3"/>
      <c r="H259" s="3"/>
      <c r="I259" s="3"/>
      <c r="J259" s="3"/>
      <c r="K259" s="3"/>
      <c r="L259" s="3"/>
      <c r="M259" s="3"/>
    </row>
    <row r="260" spans="1:13" s="24" customFormat="1" x14ac:dyDescent="0.25">
      <c r="A260" s="23"/>
      <c r="G260" s="3"/>
      <c r="H260" s="3"/>
      <c r="I260" s="3"/>
      <c r="J260" s="3"/>
      <c r="K260" s="3"/>
      <c r="L260" s="3"/>
      <c r="M260" s="3"/>
    </row>
    <row r="261" spans="1:13" s="24" customFormat="1" x14ac:dyDescent="0.25">
      <c r="A261" s="23"/>
      <c r="G261" s="3"/>
      <c r="H261" s="3"/>
      <c r="I261" s="3"/>
      <c r="J261" s="3"/>
      <c r="K261" s="3"/>
      <c r="L261" s="3"/>
      <c r="M261" s="3"/>
    </row>
    <row r="262" spans="1:13" s="24" customFormat="1" x14ac:dyDescent="0.25">
      <c r="A262" s="23"/>
      <c r="G262" s="3"/>
      <c r="H262" s="3"/>
      <c r="I262" s="3"/>
      <c r="J262" s="3"/>
      <c r="K262" s="3"/>
      <c r="L262" s="3"/>
      <c r="M262" s="3"/>
    </row>
    <row r="263" spans="1:13" s="24" customFormat="1" x14ac:dyDescent="0.25">
      <c r="A263" s="23"/>
      <c r="G263" s="3"/>
      <c r="H263" s="3"/>
      <c r="I263" s="3"/>
      <c r="J263" s="3"/>
      <c r="K263" s="3"/>
      <c r="L263" s="3"/>
      <c r="M263" s="3"/>
    </row>
    <row r="264" spans="1:13" s="24" customFormat="1" x14ac:dyDescent="0.25">
      <c r="A264" s="23"/>
      <c r="G264" s="3"/>
      <c r="H264" s="3"/>
      <c r="I264" s="3"/>
      <c r="J264" s="3"/>
      <c r="K264" s="3"/>
      <c r="L264" s="3"/>
      <c r="M264" s="3"/>
    </row>
    <row r="265" spans="1:13" s="24" customFormat="1" x14ac:dyDescent="0.25">
      <c r="A265" s="23"/>
      <c r="G265" s="3"/>
      <c r="H265" s="3"/>
      <c r="I265" s="3"/>
      <c r="J265" s="3"/>
      <c r="K265" s="3"/>
      <c r="L265" s="3"/>
      <c r="M265" s="3"/>
    </row>
  </sheetData>
  <mergeCells count="20">
    <mergeCell ref="B108:F108"/>
    <mergeCell ref="B109:F109"/>
    <mergeCell ref="B103:F103"/>
    <mergeCell ref="B104:F104"/>
    <mergeCell ref="B106:F106"/>
    <mergeCell ref="B107:F107"/>
    <mergeCell ref="B105:F105"/>
    <mergeCell ref="C28:G28"/>
    <mergeCell ref="C46:G46"/>
    <mergeCell ref="B101:F101"/>
    <mergeCell ref="B102:F102"/>
    <mergeCell ref="G34:I34"/>
    <mergeCell ref="E75:G75"/>
    <mergeCell ref="L1:M2"/>
    <mergeCell ref="G2:K2"/>
    <mergeCell ref="L4:M4"/>
    <mergeCell ref="G1:K1"/>
    <mergeCell ref="A4:I5"/>
    <mergeCell ref="K4:K5"/>
    <mergeCell ref="J4:J5"/>
  </mergeCells>
  <phoneticPr fontId="0" type="noConversion"/>
  <printOptions horizontalCentered="1"/>
  <pageMargins left="0.59055118110236227" right="0.59055118110236227" top="0.59055118110236227" bottom="0.59055118110236227" header="0.19685039370078741" footer="0.19685039370078741"/>
  <pageSetup paperSize="9" scale="47" fitToHeight="0" orientation="portrait" r:id="rId1"/>
  <headerFooter alignWithMargins="0">
    <oddHeader>&amp;RAllegato 1</oddHeader>
    <oddFooter>&amp;C&amp;"Garamond,Corsivo"&amp;P / &amp;N</oddFooter>
  </headerFooter>
  <rowBreaks count="1" manualBreakCount="1">
    <brk id="5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92D050"/>
    <pageSetUpPr fitToPage="1"/>
  </sheetPr>
  <dimension ref="A1:Q236"/>
  <sheetViews>
    <sheetView showGridLines="0" tabSelected="1" zoomScale="70" zoomScaleNormal="70" zoomScaleSheetLayoutView="80" workbookViewId="0">
      <pane ySplit="5" topLeftCell="A6" activePane="bottomLeft" state="frozen"/>
      <selection pane="bottomLeft" activeCell="M7" sqref="M7"/>
    </sheetView>
  </sheetViews>
  <sheetFormatPr defaultColWidth="10.42578125" defaultRowHeight="15.75" x14ac:dyDescent="0.25"/>
  <cols>
    <col min="1" max="1" width="4.5703125" style="24" customWidth="1"/>
    <col min="2" max="2" width="5.42578125" style="24" customWidth="1"/>
    <col min="3" max="3" width="3.5703125" style="24" customWidth="1"/>
    <col min="4" max="4" width="4" style="24" customWidth="1"/>
    <col min="5" max="5" width="3.42578125" style="24" customWidth="1"/>
    <col min="6" max="6" width="4" style="24" customWidth="1"/>
    <col min="7" max="7" width="85.85546875" style="3" customWidth="1"/>
    <col min="8" max="8" width="16.28515625" style="3" bestFit="1" customWidth="1"/>
    <col min="9" max="9" width="15.5703125" style="3" bestFit="1" customWidth="1"/>
    <col min="10" max="10" width="13.7109375" style="3" bestFit="1" customWidth="1"/>
    <col min="11" max="11" width="14" style="254" bestFit="1" customWidth="1"/>
    <col min="12" max="12" width="14.28515625" style="3" bestFit="1" customWidth="1"/>
    <col min="13" max="13" width="26" style="3" customWidth="1"/>
    <col min="14" max="14" width="13.140625" style="3" customWidth="1"/>
    <col min="15" max="15" width="43.28515625" style="3" bestFit="1" customWidth="1"/>
    <col min="16" max="16" width="10.42578125" style="3"/>
    <col min="17" max="17" width="21.85546875" style="3" bestFit="1" customWidth="1"/>
    <col min="18" max="16384" width="10.42578125" style="3"/>
  </cols>
  <sheetData>
    <row r="1" spans="1:15" s="1" customFormat="1" ht="27.6" customHeight="1" x14ac:dyDescent="0.3">
      <c r="A1" s="50"/>
      <c r="B1" s="51"/>
      <c r="C1" s="51"/>
      <c r="D1" s="51"/>
      <c r="E1" s="51"/>
      <c r="F1" s="51"/>
      <c r="G1" s="286" t="s">
        <v>0</v>
      </c>
      <c r="H1" s="286"/>
      <c r="I1" s="286"/>
      <c r="J1" s="286"/>
      <c r="K1" s="286"/>
      <c r="L1" s="308"/>
      <c r="M1" s="279" t="s">
        <v>1</v>
      </c>
      <c r="N1" s="280"/>
    </row>
    <row r="2" spans="1:15" s="1" customFormat="1" ht="27.6" customHeight="1" thickBot="1" x14ac:dyDescent="0.3">
      <c r="A2" s="52"/>
      <c r="B2" s="53"/>
      <c r="C2" s="53"/>
      <c r="D2" s="53"/>
      <c r="E2" s="53"/>
      <c r="F2" s="53"/>
      <c r="G2" s="283" t="s">
        <v>40</v>
      </c>
      <c r="H2" s="283"/>
      <c r="I2" s="283"/>
      <c r="J2" s="283"/>
      <c r="K2" s="283"/>
      <c r="L2" s="309"/>
      <c r="M2" s="281"/>
      <c r="N2" s="282"/>
    </row>
    <row r="3" spans="1:15" s="2" customFormat="1" ht="15" customHeight="1" thickBot="1" x14ac:dyDescent="0.25">
      <c r="A3" s="32"/>
      <c r="B3" s="32"/>
      <c r="C3" s="32"/>
      <c r="D3" s="32"/>
      <c r="E3" s="32"/>
      <c r="F3" s="32"/>
      <c r="G3" s="32"/>
      <c r="H3" s="33"/>
      <c r="I3" s="33"/>
      <c r="J3" s="33"/>
      <c r="K3" s="268"/>
    </row>
    <row r="4" spans="1:15" ht="19.5" customHeight="1" x14ac:dyDescent="0.25">
      <c r="A4" s="287" t="s">
        <v>292</v>
      </c>
      <c r="B4" s="288"/>
      <c r="C4" s="288"/>
      <c r="D4" s="288"/>
      <c r="E4" s="288"/>
      <c r="F4" s="288"/>
      <c r="G4" s="288"/>
      <c r="H4" s="288"/>
      <c r="I4" s="289"/>
      <c r="J4" s="293" t="s">
        <v>297</v>
      </c>
      <c r="K4" s="293" t="s">
        <v>295</v>
      </c>
      <c r="L4" s="312" t="s">
        <v>291</v>
      </c>
      <c r="M4" s="310" t="s">
        <v>293</v>
      </c>
      <c r="N4" s="311"/>
    </row>
    <row r="5" spans="1:15" ht="32.25" customHeight="1" x14ac:dyDescent="0.25">
      <c r="A5" s="290"/>
      <c r="B5" s="291"/>
      <c r="C5" s="291"/>
      <c r="D5" s="291"/>
      <c r="E5" s="291"/>
      <c r="F5" s="291"/>
      <c r="G5" s="291"/>
      <c r="H5" s="291"/>
      <c r="I5" s="292"/>
      <c r="J5" s="294"/>
      <c r="K5" s="294"/>
      <c r="L5" s="313"/>
      <c r="M5" s="4" t="s">
        <v>3</v>
      </c>
      <c r="N5" s="34" t="s">
        <v>4</v>
      </c>
    </row>
    <row r="6" spans="1:15" s="7" customFormat="1" ht="27" customHeight="1" x14ac:dyDescent="0.25">
      <c r="A6" s="35" t="s">
        <v>5</v>
      </c>
      <c r="B6" s="5" t="s">
        <v>41</v>
      </c>
      <c r="C6" s="5"/>
      <c r="D6" s="5"/>
      <c r="E6" s="5"/>
      <c r="F6" s="5"/>
      <c r="G6" s="5"/>
      <c r="H6" s="232"/>
      <c r="I6" s="227"/>
      <c r="J6" s="227"/>
      <c r="K6" s="270"/>
      <c r="L6" s="17"/>
      <c r="M6" s="18"/>
      <c r="N6" s="36"/>
    </row>
    <row r="7" spans="1:15" s="15" customFormat="1" ht="27" customHeight="1" x14ac:dyDescent="0.25">
      <c r="A7" s="39"/>
      <c r="B7" s="137"/>
      <c r="C7" s="138" t="s">
        <v>7</v>
      </c>
      <c r="D7" s="94" t="s">
        <v>43</v>
      </c>
      <c r="E7" s="139"/>
      <c r="F7" s="92"/>
      <c r="G7" s="92"/>
      <c r="H7" s="233"/>
      <c r="I7" s="228"/>
      <c r="J7" s="228">
        <v>63927870.220000006</v>
      </c>
      <c r="K7" s="181">
        <v>49253269.609999999</v>
      </c>
      <c r="L7" s="21">
        <v>139895163</v>
      </c>
      <c r="M7" s="22">
        <f>J7-K7</f>
        <v>14674600.610000007</v>
      </c>
      <c r="N7" s="38">
        <f>IF(K7=0,"-    ",M7/K7)</f>
        <v>0.29794165394901195</v>
      </c>
      <c r="O7" s="264"/>
    </row>
    <row r="8" spans="1:15" s="15" customFormat="1" ht="27" customHeight="1" x14ac:dyDescent="0.25">
      <c r="A8" s="39"/>
      <c r="B8" s="137"/>
      <c r="C8" s="138" t="s">
        <v>15</v>
      </c>
      <c r="D8" s="94" t="s">
        <v>42</v>
      </c>
      <c r="E8" s="139"/>
      <c r="F8" s="92"/>
      <c r="G8" s="92"/>
      <c r="H8" s="233"/>
      <c r="I8" s="228"/>
      <c r="J8" s="181">
        <f>J9+J10+SUM(J14:J16)</f>
        <v>0</v>
      </c>
      <c r="K8" s="181">
        <f>K9+K10+SUM(K14:K16)</f>
        <v>0</v>
      </c>
      <c r="L8" s="21">
        <f>L9+L10+SUM(L14:L16)</f>
        <v>103715707</v>
      </c>
      <c r="M8" s="22">
        <f t="shared" ref="M8:M22" si="0">J8-K8</f>
        <v>0</v>
      </c>
      <c r="N8" s="38" t="str">
        <f t="shared" ref="N8:N22" si="1">IF(K8=0,"-    ",M8/K8)</f>
        <v xml:space="preserve">-    </v>
      </c>
      <c r="O8" s="264"/>
    </row>
    <row r="9" spans="1:15" s="15" customFormat="1" ht="27" customHeight="1" x14ac:dyDescent="0.25">
      <c r="A9" s="39"/>
      <c r="B9" s="137"/>
      <c r="C9" s="138"/>
      <c r="D9" s="137" t="s">
        <v>9</v>
      </c>
      <c r="E9" s="92" t="s">
        <v>172</v>
      </c>
      <c r="F9" s="92"/>
      <c r="G9" s="92"/>
      <c r="H9" s="233"/>
      <c r="I9" s="228"/>
      <c r="J9" s="228">
        <v>0</v>
      </c>
      <c r="K9" s="181">
        <v>0</v>
      </c>
      <c r="L9" s="21"/>
      <c r="M9" s="14">
        <f t="shared" si="0"/>
        <v>0</v>
      </c>
      <c r="N9" s="40" t="str">
        <f t="shared" si="1"/>
        <v xml:space="preserve">-    </v>
      </c>
      <c r="O9" s="264"/>
    </row>
    <row r="10" spans="1:15" s="15" customFormat="1" ht="27" customHeight="1" x14ac:dyDescent="0.25">
      <c r="A10" s="39"/>
      <c r="B10" s="137"/>
      <c r="C10" s="137"/>
      <c r="D10" s="137" t="s">
        <v>11</v>
      </c>
      <c r="E10" s="92" t="s">
        <v>84</v>
      </c>
      <c r="F10" s="92"/>
      <c r="G10" s="92"/>
      <c r="H10" s="208"/>
      <c r="I10" s="206"/>
      <c r="J10" s="228">
        <f>SUM(J11:J13)</f>
        <v>0</v>
      </c>
      <c r="K10" s="178">
        <f>SUM(K11:K13)</f>
        <v>0</v>
      </c>
      <c r="L10" s="13">
        <f>SUM(L11:L13)</f>
        <v>103715707</v>
      </c>
      <c r="M10" s="14">
        <f t="shared" si="0"/>
        <v>0</v>
      </c>
      <c r="N10" s="40" t="str">
        <f t="shared" si="1"/>
        <v xml:space="preserve">-    </v>
      </c>
      <c r="O10" s="264"/>
    </row>
    <row r="11" spans="1:15" s="177" customFormat="1" ht="27" customHeight="1" x14ac:dyDescent="0.25">
      <c r="A11" s="173"/>
      <c r="B11" s="174"/>
      <c r="C11" s="174"/>
      <c r="D11" s="174"/>
      <c r="E11" s="175" t="s">
        <v>19</v>
      </c>
      <c r="F11" s="175" t="s">
        <v>262</v>
      </c>
      <c r="G11" s="200"/>
      <c r="H11" s="234"/>
      <c r="I11" s="229"/>
      <c r="J11" s="228">
        <v>0</v>
      </c>
      <c r="K11" s="178">
        <v>0</v>
      </c>
      <c r="L11" s="178"/>
      <c r="M11" s="90">
        <f t="shared" si="0"/>
        <v>0</v>
      </c>
      <c r="N11" s="91" t="str">
        <f t="shared" si="1"/>
        <v xml:space="preserve">-    </v>
      </c>
      <c r="O11" s="265"/>
    </row>
    <row r="12" spans="1:15" s="15" customFormat="1" ht="27" customHeight="1" x14ac:dyDescent="0.25">
      <c r="A12" s="39"/>
      <c r="B12" s="137"/>
      <c r="C12" s="137"/>
      <c r="D12" s="174"/>
      <c r="E12" s="175" t="s">
        <v>20</v>
      </c>
      <c r="F12" s="96" t="s">
        <v>186</v>
      </c>
      <c r="G12" s="92"/>
      <c r="H12" s="218"/>
      <c r="I12" s="207"/>
      <c r="J12" s="228">
        <v>0</v>
      </c>
      <c r="K12" s="178">
        <v>0</v>
      </c>
      <c r="L12" s="89"/>
      <c r="M12" s="90">
        <f t="shared" si="0"/>
        <v>0</v>
      </c>
      <c r="N12" s="91" t="str">
        <f t="shared" si="1"/>
        <v xml:space="preserve">-    </v>
      </c>
      <c r="O12" s="264"/>
    </row>
    <row r="13" spans="1:15" s="15" customFormat="1" ht="27" customHeight="1" x14ac:dyDescent="0.25">
      <c r="A13" s="39"/>
      <c r="B13" s="137"/>
      <c r="C13" s="137"/>
      <c r="D13" s="174"/>
      <c r="E13" s="175" t="s">
        <v>61</v>
      </c>
      <c r="F13" s="96" t="s">
        <v>131</v>
      </c>
      <c r="G13" s="92"/>
      <c r="H13" s="218"/>
      <c r="I13" s="207"/>
      <c r="J13" s="228">
        <v>0</v>
      </c>
      <c r="K13" s="251">
        <v>0</v>
      </c>
      <c r="L13" s="89">
        <v>103715707</v>
      </c>
      <c r="M13" s="90">
        <f t="shared" si="0"/>
        <v>0</v>
      </c>
      <c r="N13" s="91" t="str">
        <f t="shared" si="1"/>
        <v xml:space="preserve">-    </v>
      </c>
      <c r="O13" s="264"/>
    </row>
    <row r="14" spans="1:15" s="15" customFormat="1" ht="27" customHeight="1" x14ac:dyDescent="0.25">
      <c r="A14" s="39"/>
      <c r="B14" s="137"/>
      <c r="C14" s="137"/>
      <c r="D14" s="137" t="s">
        <v>12</v>
      </c>
      <c r="E14" s="92" t="s">
        <v>83</v>
      </c>
      <c r="F14" s="92"/>
      <c r="G14" s="92"/>
      <c r="H14" s="208"/>
      <c r="I14" s="206"/>
      <c r="J14" s="228">
        <v>0</v>
      </c>
      <c r="K14" s="178">
        <v>0</v>
      </c>
      <c r="L14" s="13"/>
      <c r="M14" s="14">
        <f t="shared" si="0"/>
        <v>0</v>
      </c>
      <c r="N14" s="40" t="str">
        <f t="shared" si="1"/>
        <v xml:space="preserve">-    </v>
      </c>
      <c r="O14" s="264"/>
    </row>
    <row r="15" spans="1:15" s="15" customFormat="1" ht="27" customHeight="1" x14ac:dyDescent="0.25">
      <c r="A15" s="39"/>
      <c r="B15" s="137"/>
      <c r="C15" s="137"/>
      <c r="D15" s="137" t="s">
        <v>13</v>
      </c>
      <c r="E15" s="92" t="s">
        <v>180</v>
      </c>
      <c r="F15" s="92"/>
      <c r="G15" s="92"/>
      <c r="H15" s="208"/>
      <c r="I15" s="206"/>
      <c r="J15" s="228">
        <v>0</v>
      </c>
      <c r="K15" s="178">
        <v>0</v>
      </c>
      <c r="L15" s="13"/>
      <c r="M15" s="14">
        <f t="shared" si="0"/>
        <v>0</v>
      </c>
      <c r="N15" s="40" t="str">
        <f t="shared" si="1"/>
        <v xml:space="preserve">-    </v>
      </c>
      <c r="O15" s="264"/>
    </row>
    <row r="16" spans="1:15" s="15" customFormat="1" ht="27" customHeight="1" x14ac:dyDescent="0.25">
      <c r="A16" s="39"/>
      <c r="B16" s="137"/>
      <c r="C16" s="137"/>
      <c r="D16" s="137" t="s">
        <v>14</v>
      </c>
      <c r="E16" s="92" t="s">
        <v>173</v>
      </c>
      <c r="F16" s="92"/>
      <c r="G16" s="92"/>
      <c r="H16" s="208"/>
      <c r="I16" s="206"/>
      <c r="J16" s="228">
        <v>0</v>
      </c>
      <c r="K16" s="178">
        <v>0</v>
      </c>
      <c r="L16" s="13"/>
      <c r="M16" s="14">
        <f t="shared" si="0"/>
        <v>0</v>
      </c>
      <c r="N16" s="40" t="str">
        <f t="shared" si="1"/>
        <v xml:space="preserve">-    </v>
      </c>
      <c r="O16" s="264"/>
    </row>
    <row r="17" spans="1:17" s="15" customFormat="1" ht="27" customHeight="1" x14ac:dyDescent="0.25">
      <c r="A17" s="39"/>
      <c r="B17" s="137"/>
      <c r="C17" s="138" t="s">
        <v>28</v>
      </c>
      <c r="D17" s="94" t="s">
        <v>187</v>
      </c>
      <c r="E17" s="139"/>
      <c r="F17" s="92"/>
      <c r="G17" s="92"/>
      <c r="H17" s="233"/>
      <c r="I17" s="228"/>
      <c r="J17" s="228">
        <v>0</v>
      </c>
      <c r="K17" s="181">
        <v>0</v>
      </c>
      <c r="L17" s="21">
        <v>589957</v>
      </c>
      <c r="M17" s="22">
        <f t="shared" si="0"/>
        <v>0</v>
      </c>
      <c r="N17" s="38" t="str">
        <f t="shared" si="1"/>
        <v xml:space="preserve">-    </v>
      </c>
      <c r="O17" s="264"/>
    </row>
    <row r="18" spans="1:17" s="15" customFormat="1" ht="27" customHeight="1" x14ac:dyDescent="0.25">
      <c r="A18" s="39"/>
      <c r="B18" s="137"/>
      <c r="C18" s="138" t="s">
        <v>32</v>
      </c>
      <c r="D18" s="94" t="s">
        <v>85</v>
      </c>
      <c r="E18" s="139"/>
      <c r="F18" s="92"/>
      <c r="G18" s="92"/>
      <c r="H18" s="233"/>
      <c r="I18" s="228"/>
      <c r="J18" s="228">
        <v>0</v>
      </c>
      <c r="K18" s="181">
        <v>0</v>
      </c>
      <c r="L18" s="21"/>
      <c r="M18" s="22">
        <f t="shared" si="0"/>
        <v>0</v>
      </c>
      <c r="N18" s="38" t="str">
        <f t="shared" si="1"/>
        <v xml:space="preserve">-    </v>
      </c>
      <c r="O18" s="264"/>
    </row>
    <row r="19" spans="1:17" s="15" customFormat="1" ht="27" customHeight="1" x14ac:dyDescent="0.25">
      <c r="A19" s="39"/>
      <c r="B19" s="137"/>
      <c r="C19" s="138" t="s">
        <v>45</v>
      </c>
      <c r="D19" s="94" t="s">
        <v>44</v>
      </c>
      <c r="E19" s="139"/>
      <c r="F19" s="92"/>
      <c r="G19" s="92"/>
      <c r="H19" s="233"/>
      <c r="I19" s="228"/>
      <c r="J19" s="228">
        <v>12500000</v>
      </c>
      <c r="K19" s="181">
        <v>0</v>
      </c>
      <c r="L19" s="21"/>
      <c r="M19" s="22">
        <f t="shared" si="0"/>
        <v>12500000</v>
      </c>
      <c r="N19" s="38" t="str">
        <f t="shared" si="1"/>
        <v xml:space="preserve">-    </v>
      </c>
      <c r="O19" s="264"/>
    </row>
    <row r="20" spans="1:17" s="15" customFormat="1" ht="27" customHeight="1" x14ac:dyDescent="0.25">
      <c r="A20" s="39"/>
      <c r="B20" s="137"/>
      <c r="C20" s="138" t="s">
        <v>47</v>
      </c>
      <c r="D20" s="94" t="s">
        <v>46</v>
      </c>
      <c r="E20" s="139"/>
      <c r="F20" s="92"/>
      <c r="G20" s="92"/>
      <c r="H20" s="233"/>
      <c r="I20" s="228"/>
      <c r="J20" s="228">
        <v>37470040</v>
      </c>
      <c r="K20" s="181">
        <v>38372000</v>
      </c>
      <c r="L20" s="21">
        <v>-243657719</v>
      </c>
      <c r="M20" s="22">
        <f t="shared" si="0"/>
        <v>-901960</v>
      </c>
      <c r="N20" s="38">
        <f t="shared" si="1"/>
        <v>-2.350568122589388E-2</v>
      </c>
      <c r="O20" s="264"/>
    </row>
    <row r="21" spans="1:17" s="15" customFormat="1" ht="27" customHeight="1" x14ac:dyDescent="0.25">
      <c r="A21" s="39"/>
      <c r="B21" s="137"/>
      <c r="C21" s="138" t="s">
        <v>72</v>
      </c>
      <c r="D21" s="94" t="s">
        <v>48</v>
      </c>
      <c r="E21" s="139"/>
      <c r="F21" s="92"/>
      <c r="G21" s="92"/>
      <c r="H21" s="233"/>
      <c r="I21" s="228"/>
      <c r="J21" s="228">
        <v>2810707.510000044</v>
      </c>
      <c r="K21" s="181">
        <v>16598040</v>
      </c>
      <c r="L21" s="21">
        <v>-32951561</v>
      </c>
      <c r="M21" s="22">
        <f t="shared" si="0"/>
        <v>-13787332.489999956</v>
      </c>
      <c r="N21" s="38">
        <f t="shared" si="1"/>
        <v>-0.83066027615308524</v>
      </c>
    </row>
    <row r="22" spans="1:17" s="7" customFormat="1" ht="27" customHeight="1" x14ac:dyDescent="0.25">
      <c r="A22" s="43"/>
      <c r="B22" s="140" t="s">
        <v>157</v>
      </c>
      <c r="C22" s="140"/>
      <c r="D22" s="140"/>
      <c r="E22" s="140"/>
      <c r="F22" s="140"/>
      <c r="G22" s="140"/>
      <c r="H22" s="222"/>
      <c r="I22" s="209"/>
      <c r="J22" s="28">
        <f>J7+J8+SUM(J17:J21)</f>
        <v>116708617.73000005</v>
      </c>
      <c r="K22" s="28">
        <f>K7+K8+SUM(K17:K21)</f>
        <v>104223309.61</v>
      </c>
      <c r="L22" s="28">
        <f>L7+L8+SUM(L17:L21)</f>
        <v>-32408453</v>
      </c>
      <c r="M22" s="26">
        <f t="shared" si="0"/>
        <v>12485308.120000049</v>
      </c>
      <c r="N22" s="42">
        <f t="shared" si="1"/>
        <v>0.11979381739765931</v>
      </c>
    </row>
    <row r="23" spans="1:17" s="15" customFormat="1" ht="9" customHeight="1" x14ac:dyDescent="0.25">
      <c r="A23" s="41"/>
      <c r="B23" s="137"/>
      <c r="C23" s="92"/>
      <c r="D23" s="92"/>
      <c r="E23" s="92"/>
      <c r="F23" s="92"/>
      <c r="G23" s="92"/>
      <c r="H23" s="235"/>
      <c r="I23" s="230"/>
      <c r="J23" s="230"/>
      <c r="K23" s="271"/>
      <c r="L23" s="19"/>
      <c r="M23" s="20"/>
      <c r="N23" s="40"/>
    </row>
    <row r="24" spans="1:17" s="7" customFormat="1" ht="27" customHeight="1" x14ac:dyDescent="0.25">
      <c r="A24" s="37" t="s">
        <v>29</v>
      </c>
      <c r="B24" s="142" t="s">
        <v>49</v>
      </c>
      <c r="C24" s="94"/>
      <c r="D24" s="94"/>
      <c r="E24" s="94"/>
      <c r="F24" s="94"/>
      <c r="G24" s="94"/>
      <c r="H24" s="233"/>
      <c r="I24" s="228"/>
      <c r="J24" s="228"/>
      <c r="K24" s="181"/>
      <c r="L24" s="21"/>
      <c r="M24" s="22"/>
      <c r="N24" s="38"/>
    </row>
    <row r="25" spans="1:17" s="15" customFormat="1" ht="27" customHeight="1" x14ac:dyDescent="0.25">
      <c r="A25" s="39"/>
      <c r="B25" s="139"/>
      <c r="C25" s="138" t="s">
        <v>9</v>
      </c>
      <c r="D25" s="94" t="s">
        <v>87</v>
      </c>
      <c r="E25" s="92"/>
      <c r="F25" s="92"/>
      <c r="G25" s="92"/>
      <c r="H25" s="233"/>
      <c r="I25" s="228"/>
      <c r="J25" s="228">
        <v>0</v>
      </c>
      <c r="K25" s="181">
        <v>0</v>
      </c>
      <c r="L25" s="21"/>
      <c r="M25" s="22">
        <f t="shared" ref="M25:M30" si="2">J25-K25</f>
        <v>0</v>
      </c>
      <c r="N25" s="38" t="str">
        <f t="shared" ref="N25:N30" si="3">IF(K25=0,"-    ",M25/K25)</f>
        <v xml:space="preserve">-    </v>
      </c>
      <c r="O25" s="264"/>
    </row>
    <row r="26" spans="1:17" s="15" customFormat="1" ht="27" customHeight="1" x14ac:dyDescent="0.25">
      <c r="A26" s="39"/>
      <c r="B26" s="139"/>
      <c r="C26" s="138" t="s">
        <v>11</v>
      </c>
      <c r="D26" s="94" t="s">
        <v>86</v>
      </c>
      <c r="E26" s="92"/>
      <c r="F26" s="92"/>
      <c r="G26" s="92"/>
      <c r="H26" s="233"/>
      <c r="I26" s="228"/>
      <c r="J26" s="228">
        <v>39218352.160000004</v>
      </c>
      <c r="K26" s="181">
        <v>39376755</v>
      </c>
      <c r="L26" s="21">
        <v>45298514</v>
      </c>
      <c r="M26" s="22">
        <f t="shared" si="2"/>
        <v>-158402.83999999613</v>
      </c>
      <c r="N26" s="38">
        <f t="shared" si="3"/>
        <v>-4.0227499701282173E-3</v>
      </c>
      <c r="O26" s="264"/>
    </row>
    <row r="27" spans="1:17" s="15" customFormat="1" ht="27" customHeight="1" x14ac:dyDescent="0.25">
      <c r="A27" s="39"/>
      <c r="B27" s="139"/>
      <c r="C27" s="138" t="s">
        <v>12</v>
      </c>
      <c r="D27" s="94" t="s">
        <v>174</v>
      </c>
      <c r="E27" s="92"/>
      <c r="F27" s="92"/>
      <c r="G27" s="92"/>
      <c r="H27" s="233"/>
      <c r="I27" s="228"/>
      <c r="J27" s="228">
        <v>20844626.352797009</v>
      </c>
      <c r="K27" s="181">
        <v>23403949.719999999</v>
      </c>
      <c r="L27" s="21"/>
      <c r="M27" s="22">
        <f t="shared" si="2"/>
        <v>-2559323.3672029898</v>
      </c>
      <c r="N27" s="38">
        <f t="shared" si="3"/>
        <v>-0.10935433539305134</v>
      </c>
      <c r="O27" s="264"/>
    </row>
    <row r="28" spans="1:17" s="15" customFormat="1" ht="27" customHeight="1" x14ac:dyDescent="0.25">
      <c r="A28" s="39"/>
      <c r="B28" s="139"/>
      <c r="C28" s="138" t="s">
        <v>13</v>
      </c>
      <c r="D28" s="94" t="s">
        <v>263</v>
      </c>
      <c r="E28" s="92"/>
      <c r="F28" s="92"/>
      <c r="G28" s="92"/>
      <c r="H28" s="233"/>
      <c r="I28" s="228"/>
      <c r="J28" s="228">
        <v>16843438.550000001</v>
      </c>
      <c r="K28" s="181">
        <v>8613501</v>
      </c>
      <c r="L28" s="21"/>
      <c r="M28" s="22">
        <f t="shared" si="2"/>
        <v>8229937.5500000007</v>
      </c>
      <c r="N28" s="38">
        <f t="shared" si="3"/>
        <v>0.95546950653398666</v>
      </c>
      <c r="O28" s="264"/>
    </row>
    <row r="29" spans="1:17" s="15" customFormat="1" ht="27" customHeight="1" x14ac:dyDescent="0.25">
      <c r="A29" s="39"/>
      <c r="B29" s="143"/>
      <c r="C29" s="138" t="s">
        <v>14</v>
      </c>
      <c r="D29" s="94" t="s">
        <v>264</v>
      </c>
      <c r="E29" s="92"/>
      <c r="F29" s="92"/>
      <c r="G29" s="92"/>
      <c r="H29" s="233"/>
      <c r="I29" s="228"/>
      <c r="J29" s="228">
        <v>0</v>
      </c>
      <c r="K29" s="181">
        <v>0</v>
      </c>
      <c r="L29" s="21">
        <v>4930114</v>
      </c>
      <c r="M29" s="22">
        <f t="shared" si="2"/>
        <v>0</v>
      </c>
      <c r="N29" s="38" t="str">
        <f t="shared" si="3"/>
        <v xml:space="preserve">-    </v>
      </c>
      <c r="O29" s="264"/>
    </row>
    <row r="30" spans="1:17" s="7" customFormat="1" ht="27" customHeight="1" x14ac:dyDescent="0.25">
      <c r="A30" s="43"/>
      <c r="B30" s="140" t="s">
        <v>156</v>
      </c>
      <c r="C30" s="140"/>
      <c r="D30" s="140"/>
      <c r="E30" s="140"/>
      <c r="F30" s="140"/>
      <c r="G30" s="140"/>
      <c r="H30" s="222"/>
      <c r="I30" s="209"/>
      <c r="J30" s="28">
        <f>SUM(J25:J29)</f>
        <v>76906417.06279701</v>
      </c>
      <c r="K30" s="28">
        <f>SUM(K25:K29)</f>
        <v>71394205.719999999</v>
      </c>
      <c r="L30" s="28">
        <f>SUM(L25:L29)</f>
        <v>50228628</v>
      </c>
      <c r="M30" s="26">
        <f t="shared" si="2"/>
        <v>5512211.3427970111</v>
      </c>
      <c r="N30" s="42">
        <f t="shared" si="3"/>
        <v>7.7208105156534423E-2</v>
      </c>
      <c r="Q30" s="124"/>
    </row>
    <row r="31" spans="1:17" s="15" customFormat="1" ht="9" customHeight="1" x14ac:dyDescent="0.25">
      <c r="A31" s="41"/>
      <c r="B31" s="137"/>
      <c r="C31" s="92"/>
      <c r="D31" s="92"/>
      <c r="E31" s="92"/>
      <c r="F31" s="92"/>
      <c r="G31" s="92"/>
      <c r="H31" s="235"/>
      <c r="I31" s="230"/>
      <c r="J31" s="230"/>
      <c r="K31" s="271"/>
      <c r="L31" s="19"/>
      <c r="M31" s="20"/>
      <c r="N31" s="40"/>
    </row>
    <row r="32" spans="1:17" s="7" customFormat="1" ht="27" customHeight="1" x14ac:dyDescent="0.25">
      <c r="A32" s="37" t="s">
        <v>36</v>
      </c>
      <c r="B32" s="142" t="s">
        <v>50</v>
      </c>
      <c r="C32" s="94"/>
      <c r="D32" s="94"/>
      <c r="E32" s="94"/>
      <c r="F32" s="94"/>
      <c r="G32" s="94"/>
      <c r="H32" s="233"/>
      <c r="I32" s="228"/>
      <c r="J32" s="228"/>
      <c r="K32" s="181"/>
      <c r="L32" s="21"/>
      <c r="M32" s="22"/>
      <c r="N32" s="38"/>
    </row>
    <row r="33" spans="1:15" s="15" customFormat="1" ht="27" customHeight="1" x14ac:dyDescent="0.25">
      <c r="A33" s="39"/>
      <c r="B33" s="139"/>
      <c r="C33" s="138" t="s">
        <v>9</v>
      </c>
      <c r="D33" s="94" t="s">
        <v>88</v>
      </c>
      <c r="E33" s="139"/>
      <c r="F33" s="92"/>
      <c r="G33" s="92"/>
      <c r="H33" s="233"/>
      <c r="I33" s="228"/>
      <c r="J33" s="228">
        <v>0</v>
      </c>
      <c r="K33" s="181">
        <v>0</v>
      </c>
      <c r="L33" s="21">
        <v>1299116</v>
      </c>
      <c r="M33" s="22">
        <f t="shared" ref="M33:M35" si="4">J33-K33</f>
        <v>0</v>
      </c>
      <c r="N33" s="38" t="str">
        <f t="shared" ref="N33:N35" si="5">IF(K33=0,"-    ",M33/K33)</f>
        <v xml:space="preserve">-    </v>
      </c>
      <c r="O33" s="264"/>
    </row>
    <row r="34" spans="1:15" s="15" customFormat="1" ht="27" customHeight="1" x14ac:dyDescent="0.25">
      <c r="A34" s="39"/>
      <c r="B34" s="139"/>
      <c r="C34" s="138" t="s">
        <v>11</v>
      </c>
      <c r="D34" s="94" t="s">
        <v>188</v>
      </c>
      <c r="E34" s="139"/>
      <c r="F34" s="92"/>
      <c r="G34" s="92"/>
      <c r="H34" s="233"/>
      <c r="I34" s="228"/>
      <c r="J34" s="228">
        <v>0</v>
      </c>
      <c r="K34" s="181">
        <v>0</v>
      </c>
      <c r="L34" s="21"/>
      <c r="M34" s="22">
        <f t="shared" si="4"/>
        <v>0</v>
      </c>
      <c r="N34" s="38" t="str">
        <f t="shared" si="5"/>
        <v xml:space="preserve">-    </v>
      </c>
      <c r="O34" s="264"/>
    </row>
    <row r="35" spans="1:15" s="7" customFormat="1" ht="27" customHeight="1" x14ac:dyDescent="0.25">
      <c r="A35" s="43"/>
      <c r="B35" s="140" t="s">
        <v>155</v>
      </c>
      <c r="C35" s="140"/>
      <c r="D35" s="140"/>
      <c r="E35" s="140"/>
      <c r="F35" s="140"/>
      <c r="G35" s="140"/>
      <c r="H35" s="222"/>
      <c r="I35" s="209"/>
      <c r="J35" s="28">
        <f>SUM(J33:J34)</f>
        <v>0</v>
      </c>
      <c r="K35" s="28">
        <f>SUM(K33:K34)</f>
        <v>0</v>
      </c>
      <c r="L35" s="28">
        <f>SUM(L33:L34)</f>
        <v>1299116</v>
      </c>
      <c r="M35" s="26">
        <f t="shared" si="4"/>
        <v>0</v>
      </c>
      <c r="N35" s="42" t="str">
        <f t="shared" si="5"/>
        <v xml:space="preserve">-    </v>
      </c>
    </row>
    <row r="36" spans="1:15" s="15" customFormat="1" ht="9" customHeight="1" x14ac:dyDescent="0.25">
      <c r="A36" s="41"/>
      <c r="B36" s="137"/>
      <c r="C36" s="92"/>
      <c r="D36" s="92"/>
      <c r="E36" s="92"/>
      <c r="F36" s="92"/>
      <c r="G36" s="237"/>
      <c r="H36" s="238"/>
      <c r="I36" s="239"/>
      <c r="J36" s="230"/>
      <c r="K36" s="271"/>
      <c r="L36" s="19"/>
      <c r="M36" s="20"/>
      <c r="N36" s="40"/>
    </row>
    <row r="37" spans="1:15" s="7" customFormat="1" ht="31.5" customHeight="1" x14ac:dyDescent="0.25">
      <c r="A37" s="37" t="s">
        <v>37</v>
      </c>
      <c r="B37" s="307" t="s">
        <v>189</v>
      </c>
      <c r="C37" s="307"/>
      <c r="D37" s="307"/>
      <c r="E37" s="307"/>
      <c r="F37" s="307"/>
      <c r="G37" s="307"/>
      <c r="H37" s="240"/>
      <c r="I37" s="241"/>
      <c r="J37" s="181">
        <f>J39+J40+J41+J42+J43+J50+J51+J52+J53+J54+J55+J56</f>
        <v>293158118.73194689</v>
      </c>
      <c r="K37" s="181">
        <f>K39+K40+K41+K42+K43+K50+K51+K52+K53+K54+K55+K56</f>
        <v>301675769.82940006</v>
      </c>
      <c r="L37" s="21">
        <f>L39+L40+L41+L42+L43+L50+L51+L52+L53+L54+L55+L56</f>
        <v>654816056</v>
      </c>
      <c r="M37" s="22">
        <f t="shared" ref="M37" si="6">J37-K37</f>
        <v>-8517651.097453177</v>
      </c>
      <c r="N37" s="38">
        <f t="shared" ref="N37" si="7">IF(K37=0,"-    ",M37/K37)</f>
        <v>-2.823445549594511E-2</v>
      </c>
      <c r="O37" s="264"/>
    </row>
    <row r="38" spans="1:15" s="7" customFormat="1" x14ac:dyDescent="0.25">
      <c r="A38" s="37"/>
      <c r="B38" s="160"/>
      <c r="C38" s="160"/>
      <c r="D38" s="160"/>
      <c r="E38" s="160"/>
      <c r="F38" s="160"/>
      <c r="G38" s="160"/>
      <c r="H38" s="236" t="s">
        <v>288</v>
      </c>
      <c r="I38" s="236" t="s">
        <v>289</v>
      </c>
      <c r="J38" s="274"/>
      <c r="K38" s="181"/>
      <c r="L38" s="21"/>
      <c r="M38" s="22"/>
      <c r="N38" s="38"/>
      <c r="O38" s="264"/>
    </row>
    <row r="39" spans="1:15" s="7" customFormat="1" ht="27" customHeight="1" x14ac:dyDescent="0.25">
      <c r="A39" s="37"/>
      <c r="B39" s="143"/>
      <c r="C39" s="138" t="s">
        <v>9</v>
      </c>
      <c r="D39" s="94" t="s">
        <v>170</v>
      </c>
      <c r="E39" s="94"/>
      <c r="F39" s="94"/>
      <c r="G39" s="95"/>
      <c r="H39" s="17">
        <v>0</v>
      </c>
      <c r="I39" s="17">
        <v>0</v>
      </c>
      <c r="J39" s="228">
        <f t="shared" ref="J39:J42" si="8">H39+I39</f>
        <v>0</v>
      </c>
      <c r="K39" s="181">
        <v>0</v>
      </c>
      <c r="L39" s="21">
        <v>679768</v>
      </c>
      <c r="M39" s="22">
        <f t="shared" ref="M39:M57" si="9">J39-K39</f>
        <v>0</v>
      </c>
      <c r="N39" s="38" t="str">
        <f t="shared" ref="N39:N57" si="10">IF(K39=0,"-    ",M39/K39)</f>
        <v xml:space="preserve">-    </v>
      </c>
      <c r="O39" s="264"/>
    </row>
    <row r="40" spans="1:15" s="7" customFormat="1" ht="27" customHeight="1" x14ac:dyDescent="0.25">
      <c r="A40" s="37"/>
      <c r="B40" s="143"/>
      <c r="C40" s="138" t="s">
        <v>11</v>
      </c>
      <c r="D40" s="94" t="s">
        <v>91</v>
      </c>
      <c r="E40" s="94"/>
      <c r="F40" s="138"/>
      <c r="G40" s="95"/>
      <c r="H40" s="228">
        <v>0</v>
      </c>
      <c r="I40" s="228">
        <v>0</v>
      </c>
      <c r="J40" s="228">
        <f t="shared" si="8"/>
        <v>0</v>
      </c>
      <c r="K40" s="181">
        <v>0</v>
      </c>
      <c r="L40" s="21"/>
      <c r="M40" s="22">
        <f t="shared" si="9"/>
        <v>0</v>
      </c>
      <c r="N40" s="38" t="str">
        <f t="shared" si="10"/>
        <v xml:space="preserve">-    </v>
      </c>
      <c r="O40" s="264"/>
    </row>
    <row r="41" spans="1:15" s="7" customFormat="1" ht="27" customHeight="1" x14ac:dyDescent="0.25">
      <c r="A41" s="37"/>
      <c r="B41" s="143"/>
      <c r="C41" s="138" t="s">
        <v>12</v>
      </c>
      <c r="D41" s="94" t="s">
        <v>92</v>
      </c>
      <c r="E41" s="94"/>
      <c r="F41" s="94"/>
      <c r="G41" s="95"/>
      <c r="H41" s="228">
        <v>18724.73</v>
      </c>
      <c r="I41" s="228">
        <v>39374123</v>
      </c>
      <c r="J41" s="228">
        <f t="shared" si="8"/>
        <v>39392847.729999997</v>
      </c>
      <c r="K41" s="181">
        <v>39374123.359400049</v>
      </c>
      <c r="L41" s="21">
        <v>82914373</v>
      </c>
      <c r="M41" s="22">
        <f t="shared" si="9"/>
        <v>18724.37059994787</v>
      </c>
      <c r="N41" s="38">
        <f t="shared" si="10"/>
        <v>4.7555015838791177E-4</v>
      </c>
      <c r="O41" s="264"/>
    </row>
    <row r="42" spans="1:15" s="7" customFormat="1" ht="27" customHeight="1" x14ac:dyDescent="0.25">
      <c r="A42" s="37"/>
      <c r="B42" s="143"/>
      <c r="C42" s="138" t="s">
        <v>13</v>
      </c>
      <c r="D42" s="94" t="s">
        <v>93</v>
      </c>
      <c r="E42" s="94"/>
      <c r="F42" s="94"/>
      <c r="G42" s="95"/>
      <c r="H42" s="228">
        <v>0</v>
      </c>
      <c r="I42" s="228">
        <v>0</v>
      </c>
      <c r="J42" s="228">
        <f t="shared" si="8"/>
        <v>0</v>
      </c>
      <c r="K42" s="181">
        <v>0</v>
      </c>
      <c r="L42" s="21">
        <v>174366</v>
      </c>
      <c r="M42" s="22">
        <f t="shared" si="9"/>
        <v>0</v>
      </c>
      <c r="N42" s="38" t="str">
        <f t="shared" si="10"/>
        <v xml:space="preserve">-    </v>
      </c>
      <c r="O42" s="264"/>
    </row>
    <row r="43" spans="1:15" s="7" customFormat="1" ht="27" customHeight="1" x14ac:dyDescent="0.25">
      <c r="A43" s="37"/>
      <c r="B43" s="143"/>
      <c r="C43" s="138" t="s">
        <v>14</v>
      </c>
      <c r="D43" s="94" t="s">
        <v>94</v>
      </c>
      <c r="E43" s="94"/>
      <c r="F43" s="138"/>
      <c r="G43" s="95"/>
      <c r="H43" s="21">
        <f>SUM(H44:H49)</f>
        <v>0</v>
      </c>
      <c r="I43" s="21">
        <f>SUM(I44:I49)</f>
        <v>154155037.39194688</v>
      </c>
      <c r="J43" s="181">
        <f>SUM(J44:J49)</f>
        <v>154155037.39194688</v>
      </c>
      <c r="K43" s="181">
        <f>SUM(K44:K49)</f>
        <v>176366145.47000003</v>
      </c>
      <c r="L43" s="21">
        <f>SUM(L44:L49)</f>
        <v>418085</v>
      </c>
      <c r="M43" s="22">
        <f t="shared" si="9"/>
        <v>-22211108.078053147</v>
      </c>
      <c r="N43" s="38">
        <f t="shared" si="10"/>
        <v>-0.12593748090860934</v>
      </c>
      <c r="O43" s="264"/>
    </row>
    <row r="44" spans="1:15" s="7" customFormat="1" ht="27" customHeight="1" x14ac:dyDescent="0.25">
      <c r="A44" s="37"/>
      <c r="B44" s="139"/>
      <c r="C44" s="137"/>
      <c r="D44" s="164" t="s">
        <v>19</v>
      </c>
      <c r="E44" s="96" t="s">
        <v>265</v>
      </c>
      <c r="F44" s="96"/>
      <c r="G44" s="165"/>
      <c r="H44" s="228">
        <v>0</v>
      </c>
      <c r="I44" s="228">
        <v>20211145.651946835</v>
      </c>
      <c r="J44" s="228">
        <f t="shared" ref="J44:J56" si="11">H44+I44</f>
        <v>20211145.651946835</v>
      </c>
      <c r="K44" s="181">
        <v>16568307</v>
      </c>
      <c r="L44" s="21"/>
      <c r="M44" s="22">
        <f t="shared" si="9"/>
        <v>3642838.6519468352</v>
      </c>
      <c r="N44" s="38">
        <f t="shared" si="10"/>
        <v>0.21986788704161719</v>
      </c>
      <c r="O44" s="264"/>
    </row>
    <row r="45" spans="1:15" s="7" customFormat="1" ht="33.75" customHeight="1" x14ac:dyDescent="0.25">
      <c r="A45" s="37"/>
      <c r="B45" s="139"/>
      <c r="C45" s="137"/>
      <c r="D45" s="182" t="s">
        <v>20</v>
      </c>
      <c r="E45" s="305" t="s">
        <v>226</v>
      </c>
      <c r="F45" s="305"/>
      <c r="G45" s="306"/>
      <c r="H45" s="231">
        <v>0</v>
      </c>
      <c r="I45" s="231">
        <v>19487135.369999994</v>
      </c>
      <c r="J45" s="231">
        <f t="shared" si="11"/>
        <v>19487135.369999994</v>
      </c>
      <c r="K45" s="181">
        <v>39143718.629999995</v>
      </c>
      <c r="L45" s="21"/>
      <c r="M45" s="22">
        <f t="shared" si="9"/>
        <v>-19656583.260000002</v>
      </c>
      <c r="N45" s="38">
        <f t="shared" si="10"/>
        <v>-0.50216443271015831</v>
      </c>
      <c r="O45" s="264"/>
    </row>
    <row r="46" spans="1:15" s="7" customFormat="1" ht="34.5" customHeight="1" x14ac:dyDescent="0.25">
      <c r="A46" s="37"/>
      <c r="B46" s="139"/>
      <c r="C46" s="137"/>
      <c r="D46" s="182" t="s">
        <v>61</v>
      </c>
      <c r="E46" s="305" t="s">
        <v>227</v>
      </c>
      <c r="F46" s="305"/>
      <c r="G46" s="306"/>
      <c r="H46" s="231">
        <v>0</v>
      </c>
      <c r="I46" s="231">
        <v>0</v>
      </c>
      <c r="J46" s="231">
        <f t="shared" si="11"/>
        <v>0</v>
      </c>
      <c r="K46" s="181">
        <v>0</v>
      </c>
      <c r="L46" s="21"/>
      <c r="M46" s="22">
        <f t="shared" si="9"/>
        <v>0</v>
      </c>
      <c r="N46" s="38" t="str">
        <f t="shared" si="10"/>
        <v xml:space="preserve">-    </v>
      </c>
      <c r="O46" s="264"/>
    </row>
    <row r="47" spans="1:15" s="7" customFormat="1" ht="27" customHeight="1" x14ac:dyDescent="0.25">
      <c r="A47" s="37"/>
      <c r="B47" s="139"/>
      <c r="C47" s="137"/>
      <c r="D47" s="182" t="s">
        <v>107</v>
      </c>
      <c r="E47" s="175" t="s">
        <v>287</v>
      </c>
      <c r="F47" s="175"/>
      <c r="G47" s="179"/>
      <c r="H47" s="231">
        <v>0</v>
      </c>
      <c r="I47" s="231">
        <v>13174833.97000004</v>
      </c>
      <c r="J47" s="231">
        <f t="shared" si="11"/>
        <v>13174833.97000004</v>
      </c>
      <c r="K47" s="181">
        <v>11872197.740000039</v>
      </c>
      <c r="L47" s="181"/>
      <c r="M47" s="196">
        <f t="shared" si="9"/>
        <v>1302636.2300000004</v>
      </c>
      <c r="N47" s="197">
        <f t="shared" si="10"/>
        <v>0.10972157460039038</v>
      </c>
      <c r="O47" s="264"/>
    </row>
    <row r="48" spans="1:15" s="7" customFormat="1" ht="27" customHeight="1" x14ac:dyDescent="0.25">
      <c r="A48" s="37"/>
      <c r="B48" s="139"/>
      <c r="C48" s="137"/>
      <c r="D48" s="182" t="s">
        <v>109</v>
      </c>
      <c r="E48" s="175" t="s">
        <v>266</v>
      </c>
      <c r="F48" s="175"/>
      <c r="G48" s="159"/>
      <c r="H48" s="231">
        <v>0</v>
      </c>
      <c r="I48" s="231">
        <v>101281922.40000001</v>
      </c>
      <c r="J48" s="231">
        <f t="shared" si="11"/>
        <v>101281922.40000001</v>
      </c>
      <c r="K48" s="181">
        <v>108781922.09999999</v>
      </c>
      <c r="L48" s="21"/>
      <c r="M48" s="22">
        <f t="shared" si="9"/>
        <v>-7499999.6999999881</v>
      </c>
      <c r="N48" s="38">
        <f t="shared" si="10"/>
        <v>-6.8945276524029986E-2</v>
      </c>
      <c r="O48" s="264"/>
    </row>
    <row r="49" spans="1:15" s="7" customFormat="1" ht="27" customHeight="1" x14ac:dyDescent="0.25">
      <c r="A49" s="37"/>
      <c r="B49" s="139"/>
      <c r="C49" s="137"/>
      <c r="D49" s="182" t="s">
        <v>125</v>
      </c>
      <c r="E49" s="96" t="s">
        <v>179</v>
      </c>
      <c r="F49" s="92"/>
      <c r="G49" s="93"/>
      <c r="H49" s="228">
        <v>0</v>
      </c>
      <c r="I49" s="228">
        <v>0</v>
      </c>
      <c r="J49" s="228">
        <f t="shared" si="11"/>
        <v>0</v>
      </c>
      <c r="K49" s="181">
        <v>0</v>
      </c>
      <c r="L49" s="21">
        <v>418085</v>
      </c>
      <c r="M49" s="22">
        <f t="shared" si="9"/>
        <v>0</v>
      </c>
      <c r="N49" s="38" t="str">
        <f t="shared" si="10"/>
        <v xml:space="preserve">-    </v>
      </c>
      <c r="O49" s="264"/>
    </row>
    <row r="50" spans="1:15" s="7" customFormat="1" ht="27" customHeight="1" x14ac:dyDescent="0.25">
      <c r="A50" s="37"/>
      <c r="B50" s="139"/>
      <c r="C50" s="138" t="s">
        <v>24</v>
      </c>
      <c r="D50" s="295" t="s">
        <v>215</v>
      </c>
      <c r="E50" s="295"/>
      <c r="F50" s="295"/>
      <c r="G50" s="296"/>
      <c r="H50" s="228">
        <v>0</v>
      </c>
      <c r="I50" s="228">
        <v>0</v>
      </c>
      <c r="J50" s="228">
        <f t="shared" si="11"/>
        <v>0</v>
      </c>
      <c r="K50" s="181">
        <v>0</v>
      </c>
      <c r="L50" s="21">
        <v>60744</v>
      </c>
      <c r="M50" s="22">
        <f t="shared" si="9"/>
        <v>0</v>
      </c>
      <c r="N50" s="38" t="str">
        <f t="shared" si="10"/>
        <v xml:space="preserve">-    </v>
      </c>
      <c r="O50" s="264"/>
    </row>
    <row r="51" spans="1:15" s="7" customFormat="1" ht="27" customHeight="1" x14ac:dyDescent="0.25">
      <c r="A51" s="37"/>
      <c r="B51" s="139"/>
      <c r="C51" s="138" t="s">
        <v>26</v>
      </c>
      <c r="D51" s="94" t="s">
        <v>95</v>
      </c>
      <c r="E51" s="94"/>
      <c r="F51" s="94"/>
      <c r="G51" s="95"/>
      <c r="H51" s="231">
        <v>23032431.100000009</v>
      </c>
      <c r="I51" s="228">
        <v>76577802.510000005</v>
      </c>
      <c r="J51" s="228">
        <f t="shared" si="11"/>
        <v>99610233.610000014</v>
      </c>
      <c r="K51" s="181">
        <v>85935501</v>
      </c>
      <c r="L51" s="21">
        <v>458760715</v>
      </c>
      <c r="M51" s="22">
        <f t="shared" si="9"/>
        <v>13674732.610000014</v>
      </c>
      <c r="N51" s="38">
        <f t="shared" si="10"/>
        <v>0.15912786276768218</v>
      </c>
      <c r="O51" s="264"/>
    </row>
    <row r="52" spans="1:15" s="7" customFormat="1" ht="27" customHeight="1" x14ac:dyDescent="0.25">
      <c r="A52" s="84"/>
      <c r="B52" s="139"/>
      <c r="C52" s="138" t="s">
        <v>27</v>
      </c>
      <c r="D52" s="94" t="s">
        <v>89</v>
      </c>
      <c r="E52" s="94"/>
      <c r="F52" s="138"/>
      <c r="G52" s="95"/>
      <c r="H52" s="228">
        <v>0</v>
      </c>
      <c r="I52" s="228">
        <v>0</v>
      </c>
      <c r="J52" s="228">
        <f t="shared" si="11"/>
        <v>0</v>
      </c>
      <c r="K52" s="181">
        <v>0</v>
      </c>
      <c r="L52" s="21">
        <v>1063314</v>
      </c>
      <c r="M52" s="22">
        <f t="shared" si="9"/>
        <v>0</v>
      </c>
      <c r="N52" s="38" t="str">
        <f t="shared" si="10"/>
        <v xml:space="preserve">-    </v>
      </c>
      <c r="O52" s="264"/>
    </row>
    <row r="53" spans="1:15" s="7" customFormat="1" ht="27" customHeight="1" x14ac:dyDescent="0.25">
      <c r="A53" s="84"/>
      <c r="B53" s="139"/>
      <c r="C53" s="138" t="s">
        <v>52</v>
      </c>
      <c r="D53" s="94" t="s">
        <v>51</v>
      </c>
      <c r="E53" s="94"/>
      <c r="F53" s="94"/>
      <c r="G53" s="95"/>
      <c r="H53" s="228">
        <v>0</v>
      </c>
      <c r="I53" s="228">
        <v>0</v>
      </c>
      <c r="J53" s="228">
        <f t="shared" si="11"/>
        <v>0</v>
      </c>
      <c r="K53" s="181">
        <v>0</v>
      </c>
      <c r="L53" s="21">
        <v>5923640</v>
      </c>
      <c r="M53" s="22">
        <f t="shared" si="9"/>
        <v>0</v>
      </c>
      <c r="N53" s="38" t="str">
        <f t="shared" si="10"/>
        <v xml:space="preserve">-    </v>
      </c>
      <c r="O53" s="264"/>
    </row>
    <row r="54" spans="1:15" s="7" customFormat="1" ht="27" customHeight="1" x14ac:dyDescent="0.25">
      <c r="A54" s="84"/>
      <c r="B54" s="139"/>
      <c r="C54" s="138" t="s">
        <v>167</v>
      </c>
      <c r="D54" s="94" t="s">
        <v>90</v>
      </c>
      <c r="E54" s="94"/>
      <c r="F54" s="138"/>
      <c r="G54" s="95"/>
      <c r="H54" s="228">
        <v>0</v>
      </c>
      <c r="I54" s="228">
        <v>0</v>
      </c>
      <c r="J54" s="228">
        <f t="shared" si="11"/>
        <v>0</v>
      </c>
      <c r="K54" s="181">
        <v>0</v>
      </c>
      <c r="L54" s="21"/>
      <c r="M54" s="22">
        <f t="shared" si="9"/>
        <v>0</v>
      </c>
      <c r="N54" s="38" t="str">
        <f t="shared" si="10"/>
        <v xml:space="preserve">-    </v>
      </c>
      <c r="O54" s="264"/>
    </row>
    <row r="55" spans="1:15" s="7" customFormat="1" ht="27" customHeight="1" x14ac:dyDescent="0.25">
      <c r="A55" s="84"/>
      <c r="B55" s="139"/>
      <c r="C55" s="138" t="s">
        <v>168</v>
      </c>
      <c r="D55" s="94" t="s">
        <v>96</v>
      </c>
      <c r="E55" s="94"/>
      <c r="F55" s="94"/>
      <c r="G55" s="95"/>
      <c r="H55" s="231">
        <v>0</v>
      </c>
      <c r="I55" s="231">
        <v>0</v>
      </c>
      <c r="J55" s="231">
        <f t="shared" si="11"/>
        <v>0</v>
      </c>
      <c r="K55" s="181">
        <v>0</v>
      </c>
      <c r="L55" s="21">
        <v>70057150</v>
      </c>
      <c r="M55" s="22">
        <f t="shared" si="9"/>
        <v>0</v>
      </c>
      <c r="N55" s="38" t="str">
        <f t="shared" si="10"/>
        <v xml:space="preserve">-    </v>
      </c>
      <c r="O55" s="264"/>
    </row>
    <row r="56" spans="1:15" s="15" customFormat="1" ht="27" customHeight="1" x14ac:dyDescent="0.25">
      <c r="A56" s="39"/>
      <c r="B56" s="139"/>
      <c r="C56" s="144" t="s">
        <v>169</v>
      </c>
      <c r="D56" s="145" t="s">
        <v>269</v>
      </c>
      <c r="E56" s="145"/>
      <c r="F56" s="144"/>
      <c r="G56" s="146"/>
      <c r="H56" s="231">
        <v>0</v>
      </c>
      <c r="I56" s="229">
        <v>0</v>
      </c>
      <c r="J56" s="231">
        <f t="shared" si="11"/>
        <v>0</v>
      </c>
      <c r="K56" s="181">
        <v>0</v>
      </c>
      <c r="L56" s="13">
        <v>34763901</v>
      </c>
      <c r="M56" s="14">
        <f t="shared" si="9"/>
        <v>0</v>
      </c>
      <c r="N56" s="40" t="str">
        <f t="shared" si="10"/>
        <v xml:space="preserve">-    </v>
      </c>
      <c r="O56" s="264"/>
    </row>
    <row r="57" spans="1:15" s="7" customFormat="1" ht="27" customHeight="1" x14ac:dyDescent="0.25">
      <c r="A57" s="43"/>
      <c r="B57" s="140" t="s">
        <v>154</v>
      </c>
      <c r="C57" s="140"/>
      <c r="D57" s="140"/>
      <c r="E57" s="140"/>
      <c r="F57" s="140"/>
      <c r="G57" s="141"/>
      <c r="H57" s="28">
        <f>SUM(H39:H43)+SUM(H50:H56)</f>
        <v>23051155.830000009</v>
      </c>
      <c r="I57" s="28">
        <f>SUM(I39:I43)+SUM(I50:I56)</f>
        <v>270106962.9019469</v>
      </c>
      <c r="J57" s="28">
        <f>SUM(J39:J43)+SUM(J50:J56)</f>
        <v>293158118.73194689</v>
      </c>
      <c r="K57" s="28">
        <f>SUM(K39:K43)+SUM(K50:K56)</f>
        <v>301675769.82940006</v>
      </c>
      <c r="L57" s="28">
        <f>SUM(L39:L43)+SUM(L50:L56)</f>
        <v>654816056</v>
      </c>
      <c r="M57" s="26">
        <f t="shared" si="9"/>
        <v>-8517651.097453177</v>
      </c>
      <c r="N57" s="42">
        <f t="shared" si="10"/>
        <v>-2.823445549594511E-2</v>
      </c>
    </row>
    <row r="58" spans="1:15" s="15" customFormat="1" ht="9" customHeight="1" x14ac:dyDescent="0.25">
      <c r="A58" s="41"/>
      <c r="B58" s="137"/>
      <c r="C58" s="92"/>
      <c r="D58" s="92"/>
      <c r="E58" s="92"/>
      <c r="F58" s="92"/>
      <c r="G58" s="237"/>
      <c r="H58" s="244"/>
      <c r="I58" s="245"/>
      <c r="J58" s="206"/>
      <c r="K58" s="178"/>
      <c r="L58" s="13"/>
      <c r="M58" s="14"/>
      <c r="N58" s="40"/>
    </row>
    <row r="59" spans="1:15" s="7" customFormat="1" ht="27" customHeight="1" x14ac:dyDescent="0.25">
      <c r="A59" s="37" t="s">
        <v>53</v>
      </c>
      <c r="B59" s="142" t="s">
        <v>98</v>
      </c>
      <c r="C59" s="147"/>
      <c r="D59" s="147"/>
      <c r="E59" s="147"/>
      <c r="F59" s="147"/>
      <c r="G59" s="147"/>
      <c r="H59" s="217"/>
      <c r="I59" s="205"/>
      <c r="J59" s="205"/>
      <c r="K59" s="250"/>
      <c r="L59" s="9"/>
      <c r="M59" s="10"/>
      <c r="N59" s="38"/>
      <c r="O59" s="264"/>
    </row>
    <row r="60" spans="1:15" s="7" customFormat="1" ht="27" customHeight="1" x14ac:dyDescent="0.25">
      <c r="A60" s="37"/>
      <c r="B60" s="138" t="s">
        <v>9</v>
      </c>
      <c r="C60" s="94" t="s">
        <v>68</v>
      </c>
      <c r="D60" s="94"/>
      <c r="E60" s="94"/>
      <c r="F60" s="94"/>
      <c r="G60" s="94"/>
      <c r="H60" s="217"/>
      <c r="I60" s="205"/>
      <c r="J60" s="205">
        <v>0</v>
      </c>
      <c r="K60" s="250">
        <v>0</v>
      </c>
      <c r="L60" s="9"/>
      <c r="M60" s="10">
        <f t="shared" ref="M60:M62" si="12">J60-K60</f>
        <v>0</v>
      </c>
      <c r="N60" s="38" t="str">
        <f t="shared" ref="N60:N62" si="13">IF(K60=0,"-    ",M60/K60)</f>
        <v xml:space="preserve">-    </v>
      </c>
      <c r="O60" s="264"/>
    </row>
    <row r="61" spans="1:15" s="7" customFormat="1" ht="27" customHeight="1" x14ac:dyDescent="0.25">
      <c r="A61" s="37"/>
      <c r="B61" s="138" t="s">
        <v>11</v>
      </c>
      <c r="C61" s="94" t="s">
        <v>99</v>
      </c>
      <c r="D61" s="94"/>
      <c r="E61" s="94"/>
      <c r="F61" s="94"/>
      <c r="G61" s="94"/>
      <c r="H61" s="217"/>
      <c r="I61" s="205"/>
      <c r="J61" s="205">
        <v>0</v>
      </c>
      <c r="K61" s="250">
        <v>0</v>
      </c>
      <c r="L61" s="9">
        <v>2607906</v>
      </c>
      <c r="M61" s="10">
        <f t="shared" si="12"/>
        <v>0</v>
      </c>
      <c r="N61" s="38" t="str">
        <f t="shared" si="13"/>
        <v xml:space="preserve">-    </v>
      </c>
      <c r="O61" s="264"/>
    </row>
    <row r="62" spans="1:15" s="7" customFormat="1" ht="27" customHeight="1" x14ac:dyDescent="0.25">
      <c r="A62" s="43"/>
      <c r="B62" s="140" t="s">
        <v>153</v>
      </c>
      <c r="C62" s="140"/>
      <c r="D62" s="140"/>
      <c r="E62" s="140"/>
      <c r="F62" s="140"/>
      <c r="G62" s="140"/>
      <c r="H62" s="222"/>
      <c r="I62" s="209"/>
      <c r="J62" s="28">
        <f>SUM(J60:J61)</f>
        <v>0</v>
      </c>
      <c r="K62" s="28">
        <f>SUM(K60:K61)</f>
        <v>0</v>
      </c>
      <c r="L62" s="28">
        <f>SUM(L60:L61)</f>
        <v>2607906</v>
      </c>
      <c r="M62" s="26">
        <f t="shared" si="12"/>
        <v>0</v>
      </c>
      <c r="N62" s="42" t="str">
        <f t="shared" si="13"/>
        <v xml:space="preserve">-    </v>
      </c>
    </row>
    <row r="63" spans="1:15" s="15" customFormat="1" ht="9" customHeight="1" thickBot="1" x14ac:dyDescent="0.3">
      <c r="A63" s="41"/>
      <c r="B63" s="137"/>
      <c r="C63" s="92"/>
      <c r="D63" s="92"/>
      <c r="E63" s="92"/>
      <c r="F63" s="92"/>
      <c r="G63" s="92"/>
      <c r="H63" s="208"/>
      <c r="I63" s="206"/>
      <c r="J63" s="206"/>
      <c r="K63" s="178"/>
      <c r="L63" s="13"/>
      <c r="M63" s="14"/>
      <c r="N63" s="40"/>
    </row>
    <row r="64" spans="1:15" s="15" customFormat="1" ht="27" customHeight="1" thickTop="1" thickBot="1" x14ac:dyDescent="0.3">
      <c r="A64" s="44" t="s">
        <v>100</v>
      </c>
      <c r="B64" s="148"/>
      <c r="C64" s="149"/>
      <c r="D64" s="150"/>
      <c r="E64" s="150"/>
      <c r="F64" s="150"/>
      <c r="G64" s="149"/>
      <c r="H64" s="224"/>
      <c r="I64" s="210"/>
      <c r="J64" s="30">
        <f>J22+J30+J35+J57+J62-0.43</f>
        <v>486773153.09474391</v>
      </c>
      <c r="K64" s="30">
        <f>K22+K30+K35+K57+K62</f>
        <v>477293285.15940005</v>
      </c>
      <c r="L64" s="30">
        <f>L22+L30+L35+L57+L62</f>
        <v>676543253</v>
      </c>
      <c r="M64" s="31">
        <f t="shared" ref="M64" si="14">J64-K64</f>
        <v>9479867.9353438616</v>
      </c>
      <c r="N64" s="45">
        <f t="shared" ref="N64" si="15">IF(K64=0,"-    ",M64/K64)</f>
        <v>1.9861724918627133E-2</v>
      </c>
      <c r="O64" s="266"/>
    </row>
    <row r="65" spans="1:15" s="15" customFormat="1" ht="9" customHeight="1" thickTop="1" x14ac:dyDescent="0.25">
      <c r="A65" s="41"/>
      <c r="B65" s="137"/>
      <c r="C65" s="92"/>
      <c r="D65" s="92"/>
      <c r="E65" s="92"/>
      <c r="F65" s="92"/>
      <c r="G65" s="92"/>
      <c r="H65" s="208"/>
      <c r="I65" s="206"/>
      <c r="J65" s="206"/>
      <c r="K65" s="178"/>
      <c r="L65" s="13"/>
      <c r="M65" s="14"/>
      <c r="N65" s="40"/>
    </row>
    <row r="66" spans="1:15" s="15" customFormat="1" ht="27" customHeight="1" x14ac:dyDescent="0.25">
      <c r="A66" s="37" t="s">
        <v>54</v>
      </c>
      <c r="B66" s="142" t="s">
        <v>38</v>
      </c>
      <c r="C66" s="147"/>
      <c r="D66" s="151"/>
      <c r="E66" s="151"/>
      <c r="F66" s="151"/>
      <c r="G66" s="139"/>
      <c r="H66" s="217"/>
      <c r="I66" s="205"/>
      <c r="J66" s="205"/>
      <c r="K66" s="250"/>
      <c r="L66" s="9"/>
      <c r="M66" s="14"/>
      <c r="N66" s="40"/>
    </row>
    <row r="67" spans="1:15" s="15" customFormat="1" ht="27" customHeight="1" x14ac:dyDescent="0.25">
      <c r="A67" s="41"/>
      <c r="B67" s="138" t="s">
        <v>9</v>
      </c>
      <c r="C67" s="143" t="s">
        <v>73</v>
      </c>
      <c r="D67" s="151"/>
      <c r="E67" s="151"/>
      <c r="F67" s="151"/>
      <c r="G67" s="139"/>
      <c r="H67" s="208"/>
      <c r="I67" s="206"/>
      <c r="J67" s="206">
        <v>0</v>
      </c>
      <c r="K67" s="178">
        <v>0</v>
      </c>
      <c r="L67" s="13">
        <v>349817</v>
      </c>
      <c r="M67" s="14">
        <f t="shared" ref="M67:M71" si="16">J67-K67</f>
        <v>0</v>
      </c>
      <c r="N67" s="40" t="str">
        <f t="shared" ref="N67:N71" si="17">IF(K67=0,"-    ",M67/K67)</f>
        <v xml:space="preserve">-    </v>
      </c>
      <c r="O67" s="266"/>
    </row>
    <row r="68" spans="1:15" s="15" customFormat="1" ht="27" customHeight="1" x14ac:dyDescent="0.25">
      <c r="A68" s="41"/>
      <c r="B68" s="138" t="s">
        <v>11</v>
      </c>
      <c r="C68" s="143" t="s">
        <v>39</v>
      </c>
      <c r="D68" s="151"/>
      <c r="E68" s="151"/>
      <c r="F68" s="151"/>
      <c r="G68" s="139"/>
      <c r="H68" s="208"/>
      <c r="I68" s="206"/>
      <c r="J68" s="206">
        <v>0</v>
      </c>
      <c r="K68" s="178">
        <v>0</v>
      </c>
      <c r="L68" s="13">
        <v>73314</v>
      </c>
      <c r="M68" s="14">
        <f t="shared" si="16"/>
        <v>0</v>
      </c>
      <c r="N68" s="40" t="str">
        <f t="shared" si="17"/>
        <v xml:space="preserve">-    </v>
      </c>
      <c r="O68" s="266"/>
    </row>
    <row r="69" spans="1:15" s="15" customFormat="1" ht="27" customHeight="1" x14ac:dyDescent="0.25">
      <c r="A69" s="41"/>
      <c r="B69" s="138" t="s">
        <v>12</v>
      </c>
      <c r="C69" s="143" t="s">
        <v>184</v>
      </c>
      <c r="D69" s="151"/>
      <c r="E69" s="151"/>
      <c r="F69" s="151"/>
      <c r="G69" s="139"/>
      <c r="H69" s="208"/>
      <c r="I69" s="206"/>
      <c r="J69" s="206">
        <v>0</v>
      </c>
      <c r="K69" s="178">
        <v>0</v>
      </c>
      <c r="L69" s="13">
        <v>72493</v>
      </c>
      <c r="M69" s="14">
        <f t="shared" si="16"/>
        <v>0</v>
      </c>
      <c r="N69" s="40" t="str">
        <f t="shared" si="17"/>
        <v xml:space="preserve">-    </v>
      </c>
    </row>
    <row r="70" spans="1:15" s="15" customFormat="1" ht="27" customHeight="1" x14ac:dyDescent="0.25">
      <c r="A70" s="41"/>
      <c r="B70" s="138" t="s">
        <v>13</v>
      </c>
      <c r="C70" s="143" t="s">
        <v>74</v>
      </c>
      <c r="D70" s="151"/>
      <c r="E70" s="151"/>
      <c r="F70" s="151"/>
      <c r="G70" s="139"/>
      <c r="H70" s="208"/>
      <c r="I70" s="206"/>
      <c r="J70" s="206">
        <v>0</v>
      </c>
      <c r="K70" s="178">
        <v>0</v>
      </c>
      <c r="L70" s="13"/>
      <c r="M70" s="14">
        <f t="shared" si="16"/>
        <v>0</v>
      </c>
      <c r="N70" s="40" t="str">
        <f t="shared" si="17"/>
        <v xml:space="preserve">-    </v>
      </c>
      <c r="O70" s="266"/>
    </row>
    <row r="71" spans="1:15" s="7" customFormat="1" ht="32.25" customHeight="1" thickBot="1" x14ac:dyDescent="0.3">
      <c r="A71" s="46"/>
      <c r="B71" s="152" t="s">
        <v>158</v>
      </c>
      <c r="C71" s="152"/>
      <c r="D71" s="152"/>
      <c r="E71" s="152"/>
      <c r="F71" s="152"/>
      <c r="G71" s="152"/>
      <c r="H71" s="226"/>
      <c r="I71" s="212"/>
      <c r="J71" s="47">
        <f>SUM(J67:J70)</f>
        <v>0</v>
      </c>
      <c r="K71" s="47">
        <f>SUM(K67:K70)</f>
        <v>0</v>
      </c>
      <c r="L71" s="47">
        <f>SUM(L67:L70)</f>
        <v>495624</v>
      </c>
      <c r="M71" s="48">
        <f t="shared" si="16"/>
        <v>0</v>
      </c>
      <c r="N71" s="49" t="str">
        <f t="shared" si="17"/>
        <v xml:space="preserve">-    </v>
      </c>
    </row>
    <row r="72" spans="1:15" x14ac:dyDescent="0.25">
      <c r="A72" s="23"/>
      <c r="B72" s="23"/>
      <c r="H72" s="25"/>
      <c r="I72" s="25"/>
      <c r="J72" s="25"/>
      <c r="K72" s="253"/>
      <c r="L72" s="25"/>
    </row>
    <row r="73" spans="1:15" x14ac:dyDescent="0.25">
      <c r="A73" s="23"/>
      <c r="B73" s="23"/>
      <c r="H73" s="25"/>
      <c r="I73" s="25"/>
      <c r="J73" s="25"/>
      <c r="K73" s="253"/>
      <c r="L73" s="25"/>
    </row>
    <row r="74" spans="1:15" x14ac:dyDescent="0.25">
      <c r="A74" s="23"/>
      <c r="B74" s="23"/>
      <c r="H74" s="25"/>
      <c r="I74" s="25"/>
      <c r="J74" s="25"/>
      <c r="K74" s="253"/>
      <c r="L74" s="25"/>
    </row>
    <row r="75" spans="1:15" x14ac:dyDescent="0.25">
      <c r="A75" s="23"/>
      <c r="B75" s="23"/>
      <c r="H75" s="25"/>
      <c r="I75" s="25"/>
      <c r="J75" s="25"/>
      <c r="K75" s="253"/>
      <c r="L75" s="25"/>
    </row>
    <row r="76" spans="1:15" x14ac:dyDescent="0.25">
      <c r="A76" s="23"/>
      <c r="B76" s="23"/>
      <c r="H76" s="25"/>
      <c r="I76" s="25"/>
      <c r="J76" s="25"/>
      <c r="K76" s="253"/>
      <c r="L76" s="25"/>
    </row>
    <row r="77" spans="1:15" x14ac:dyDescent="0.25">
      <c r="A77" s="23"/>
      <c r="B77" s="23"/>
      <c r="H77" s="25"/>
      <c r="I77" s="25"/>
      <c r="J77" s="25"/>
      <c r="K77" s="253"/>
      <c r="L77" s="25"/>
    </row>
    <row r="78" spans="1:15" x14ac:dyDescent="0.25">
      <c r="A78" s="23"/>
      <c r="B78" s="23"/>
      <c r="H78" s="25"/>
      <c r="I78" s="25"/>
      <c r="J78" s="25"/>
      <c r="K78" s="253"/>
      <c r="L78" s="25"/>
    </row>
    <row r="79" spans="1:15" x14ac:dyDescent="0.25">
      <c r="A79" s="23"/>
      <c r="B79" s="23"/>
      <c r="H79" s="25"/>
      <c r="I79" s="25"/>
      <c r="J79" s="25"/>
      <c r="K79" s="253"/>
      <c r="L79" s="25"/>
    </row>
    <row r="80" spans="1:15" x14ac:dyDescent="0.25">
      <c r="A80" s="23"/>
      <c r="B80" s="23"/>
      <c r="H80" s="25"/>
      <c r="I80" s="25"/>
      <c r="J80" s="25"/>
      <c r="K80" s="253"/>
      <c r="L80" s="25"/>
    </row>
    <row r="81" spans="1:14" x14ac:dyDescent="0.25">
      <c r="A81" s="23"/>
      <c r="B81" s="23"/>
      <c r="H81" s="25"/>
      <c r="I81" s="25"/>
      <c r="J81" s="25"/>
      <c r="K81" s="253"/>
      <c r="L81" s="25"/>
    </row>
    <row r="82" spans="1:14" x14ac:dyDescent="0.25">
      <c r="A82" s="23"/>
      <c r="B82" s="23"/>
    </row>
    <row r="83" spans="1:14" x14ac:dyDescent="0.25">
      <c r="A83" s="23"/>
      <c r="B83" s="23"/>
    </row>
    <row r="84" spans="1:14" x14ac:dyDescent="0.25">
      <c r="A84" s="23"/>
      <c r="B84" s="23"/>
    </row>
    <row r="85" spans="1:14" x14ac:dyDescent="0.25">
      <c r="A85" s="23"/>
      <c r="B85" s="23"/>
    </row>
    <row r="86" spans="1:14" x14ac:dyDescent="0.25">
      <c r="A86" s="23"/>
      <c r="B86" s="23"/>
    </row>
    <row r="87" spans="1:14" x14ac:dyDescent="0.25">
      <c r="A87" s="23"/>
      <c r="B87" s="23"/>
    </row>
    <row r="88" spans="1:14" x14ac:dyDescent="0.25">
      <c r="A88" s="23"/>
      <c r="B88" s="23"/>
    </row>
    <row r="89" spans="1:14" x14ac:dyDescent="0.25">
      <c r="A89" s="23"/>
      <c r="B89" s="23"/>
    </row>
    <row r="90" spans="1:14" x14ac:dyDescent="0.25">
      <c r="A90" s="23"/>
      <c r="B90" s="23"/>
    </row>
    <row r="91" spans="1:14" x14ac:dyDescent="0.25">
      <c r="A91" s="23"/>
      <c r="B91" s="23"/>
    </row>
    <row r="92" spans="1:14" x14ac:dyDescent="0.25">
      <c r="A92" s="23"/>
      <c r="B92" s="23"/>
    </row>
    <row r="93" spans="1:14" x14ac:dyDescent="0.25">
      <c r="A93" s="23"/>
      <c r="B93" s="23"/>
    </row>
    <row r="94" spans="1:14" x14ac:dyDescent="0.25">
      <c r="A94" s="23"/>
      <c r="B94" s="23"/>
    </row>
    <row r="95" spans="1:14" x14ac:dyDescent="0.25">
      <c r="A95" s="23"/>
      <c r="B95" s="23"/>
    </row>
    <row r="96" spans="1:14" s="24" customFormat="1" x14ac:dyDescent="0.25">
      <c r="A96" s="23"/>
      <c r="B96" s="23"/>
      <c r="G96" s="3"/>
      <c r="H96" s="3"/>
      <c r="I96" s="3"/>
      <c r="J96" s="3"/>
      <c r="K96" s="254"/>
      <c r="L96" s="3"/>
      <c r="M96" s="3"/>
      <c r="N96" s="3"/>
    </row>
    <row r="97" spans="1:14" s="24" customFormat="1" x14ac:dyDescent="0.25">
      <c r="A97" s="23"/>
      <c r="B97" s="23"/>
      <c r="G97" s="3"/>
      <c r="H97" s="3"/>
      <c r="I97" s="3"/>
      <c r="J97" s="3"/>
      <c r="K97" s="254"/>
      <c r="L97" s="3"/>
      <c r="M97" s="3"/>
      <c r="N97" s="3"/>
    </row>
    <row r="98" spans="1:14" s="24" customFormat="1" x14ac:dyDescent="0.25">
      <c r="A98" s="23"/>
      <c r="B98" s="23"/>
      <c r="G98" s="3"/>
      <c r="H98" s="3"/>
      <c r="I98" s="3"/>
      <c r="J98" s="3"/>
      <c r="K98" s="254"/>
      <c r="L98" s="3"/>
      <c r="M98" s="3"/>
      <c r="N98" s="3"/>
    </row>
    <row r="99" spans="1:14" s="24" customFormat="1" x14ac:dyDescent="0.25">
      <c r="A99" s="23"/>
      <c r="B99" s="23"/>
      <c r="G99" s="3"/>
      <c r="H99" s="3"/>
      <c r="I99" s="3"/>
      <c r="J99" s="3"/>
      <c r="K99" s="254"/>
      <c r="L99" s="3"/>
      <c r="M99" s="3"/>
      <c r="N99" s="3"/>
    </row>
    <row r="100" spans="1:14" s="24" customFormat="1" x14ac:dyDescent="0.25">
      <c r="A100" s="23"/>
      <c r="B100" s="23"/>
      <c r="G100" s="3"/>
      <c r="H100" s="3"/>
      <c r="I100" s="3"/>
      <c r="J100" s="3"/>
      <c r="K100" s="254"/>
      <c r="L100" s="3"/>
      <c r="M100" s="3"/>
      <c r="N100" s="3"/>
    </row>
    <row r="101" spans="1:14" s="24" customFormat="1" x14ac:dyDescent="0.25">
      <c r="A101" s="23"/>
      <c r="B101" s="23"/>
      <c r="G101" s="3"/>
      <c r="H101" s="3"/>
      <c r="I101" s="3"/>
      <c r="J101" s="3"/>
      <c r="K101" s="254"/>
      <c r="L101" s="3"/>
      <c r="M101" s="3"/>
      <c r="N101" s="3"/>
    </row>
    <row r="102" spans="1:14" s="24" customFormat="1" x14ac:dyDescent="0.25">
      <c r="A102" s="23"/>
      <c r="B102" s="23"/>
      <c r="G102" s="3"/>
      <c r="H102" s="3"/>
      <c r="I102" s="3"/>
      <c r="J102" s="3"/>
      <c r="K102" s="254"/>
      <c r="L102" s="3"/>
      <c r="M102" s="3"/>
      <c r="N102" s="3"/>
    </row>
    <row r="103" spans="1:14" s="24" customFormat="1" x14ac:dyDescent="0.25">
      <c r="A103" s="23"/>
      <c r="B103" s="23"/>
      <c r="G103" s="3"/>
      <c r="H103" s="3"/>
      <c r="I103" s="3"/>
      <c r="J103" s="3"/>
      <c r="K103" s="254"/>
      <c r="L103" s="3"/>
      <c r="M103" s="3"/>
      <c r="N103" s="3"/>
    </row>
    <row r="104" spans="1:14" s="24" customFormat="1" x14ac:dyDescent="0.25">
      <c r="A104" s="23"/>
      <c r="B104" s="23"/>
      <c r="G104" s="3"/>
      <c r="H104" s="3"/>
      <c r="I104" s="3"/>
      <c r="J104" s="3"/>
      <c r="K104" s="254"/>
      <c r="L104" s="3"/>
      <c r="M104" s="3"/>
      <c r="N104" s="3"/>
    </row>
    <row r="105" spans="1:14" s="24" customFormat="1" x14ac:dyDescent="0.25">
      <c r="A105" s="23"/>
      <c r="B105" s="23"/>
      <c r="G105" s="3"/>
      <c r="H105" s="3"/>
      <c r="I105" s="3"/>
      <c r="J105" s="3"/>
      <c r="K105" s="254"/>
      <c r="L105" s="3"/>
      <c r="M105" s="3"/>
      <c r="N105" s="3"/>
    </row>
    <row r="106" spans="1:14" s="24" customFormat="1" x14ac:dyDescent="0.25">
      <c r="A106" s="23"/>
      <c r="B106" s="23"/>
      <c r="G106" s="3"/>
      <c r="H106" s="3"/>
      <c r="I106" s="3"/>
      <c r="J106" s="3"/>
      <c r="K106" s="254"/>
      <c r="L106" s="3"/>
      <c r="M106" s="3"/>
      <c r="N106" s="3"/>
    </row>
    <row r="107" spans="1:14" s="24" customFormat="1" x14ac:dyDescent="0.25">
      <c r="A107" s="23"/>
      <c r="B107" s="23"/>
      <c r="G107" s="3"/>
      <c r="H107" s="3"/>
      <c r="I107" s="3"/>
      <c r="J107" s="3"/>
      <c r="K107" s="254"/>
      <c r="L107" s="3"/>
      <c r="M107" s="3"/>
      <c r="N107" s="3"/>
    </row>
    <row r="108" spans="1:14" s="24" customFormat="1" x14ac:dyDescent="0.25">
      <c r="A108" s="23"/>
      <c r="B108" s="23"/>
      <c r="G108" s="3"/>
      <c r="H108" s="3"/>
      <c r="I108" s="3"/>
      <c r="J108" s="3"/>
      <c r="K108" s="254"/>
      <c r="L108" s="3"/>
      <c r="M108" s="3"/>
      <c r="N108" s="3"/>
    </row>
    <row r="109" spans="1:14" s="24" customFormat="1" x14ac:dyDescent="0.25">
      <c r="A109" s="23"/>
      <c r="B109" s="23"/>
      <c r="G109" s="3"/>
      <c r="H109" s="3"/>
      <c r="I109" s="3"/>
      <c r="J109" s="3"/>
      <c r="K109" s="254"/>
      <c r="L109" s="3"/>
      <c r="M109" s="3"/>
      <c r="N109" s="3"/>
    </row>
    <row r="110" spans="1:14" s="24" customFormat="1" x14ac:dyDescent="0.25">
      <c r="A110" s="23"/>
      <c r="B110" s="23"/>
      <c r="G110" s="3"/>
      <c r="H110" s="3"/>
      <c r="I110" s="3"/>
      <c r="J110" s="3"/>
      <c r="K110" s="254"/>
      <c r="L110" s="3"/>
      <c r="M110" s="3"/>
      <c r="N110" s="3"/>
    </row>
    <row r="111" spans="1:14" s="24" customFormat="1" x14ac:dyDescent="0.25">
      <c r="A111" s="23"/>
      <c r="B111" s="23"/>
      <c r="G111" s="3"/>
      <c r="H111" s="3"/>
      <c r="I111" s="3"/>
      <c r="J111" s="3"/>
      <c r="K111" s="254"/>
      <c r="L111" s="3"/>
      <c r="M111" s="3"/>
      <c r="N111" s="3"/>
    </row>
    <row r="112" spans="1:14" s="24" customFormat="1" x14ac:dyDescent="0.25">
      <c r="A112" s="23"/>
      <c r="B112" s="23"/>
      <c r="G112" s="3"/>
      <c r="H112" s="3"/>
      <c r="I112" s="3"/>
      <c r="J112" s="3"/>
      <c r="K112" s="254"/>
      <c r="L112" s="3"/>
      <c r="M112" s="3"/>
      <c r="N112" s="3"/>
    </row>
    <row r="113" spans="1:14" s="24" customFormat="1" x14ac:dyDescent="0.25">
      <c r="A113" s="23"/>
      <c r="B113" s="23"/>
      <c r="G113" s="3"/>
      <c r="H113" s="3"/>
      <c r="I113" s="3"/>
      <c r="J113" s="3"/>
      <c r="K113" s="254"/>
      <c r="L113" s="3"/>
      <c r="M113" s="3"/>
      <c r="N113" s="3"/>
    </row>
    <row r="114" spans="1:14" s="24" customFormat="1" x14ac:dyDescent="0.25">
      <c r="A114" s="23"/>
      <c r="B114" s="23"/>
      <c r="G114" s="3"/>
      <c r="H114" s="3"/>
      <c r="I114" s="3"/>
      <c r="J114" s="3"/>
      <c r="K114" s="254"/>
      <c r="L114" s="3"/>
      <c r="M114" s="3"/>
      <c r="N114" s="3"/>
    </row>
    <row r="115" spans="1:14" s="24" customFormat="1" x14ac:dyDescent="0.25">
      <c r="A115" s="23"/>
      <c r="B115" s="23"/>
      <c r="G115" s="3"/>
      <c r="H115" s="3"/>
      <c r="I115" s="3"/>
      <c r="J115" s="3"/>
      <c r="K115" s="254"/>
      <c r="L115" s="3"/>
      <c r="M115" s="3"/>
      <c r="N115" s="3"/>
    </row>
    <row r="116" spans="1:14" s="24" customFormat="1" x14ac:dyDescent="0.25">
      <c r="A116" s="23"/>
      <c r="B116" s="23"/>
      <c r="G116" s="3"/>
      <c r="H116" s="3"/>
      <c r="I116" s="3"/>
      <c r="J116" s="3"/>
      <c r="K116" s="254"/>
      <c r="L116" s="3"/>
      <c r="M116" s="3"/>
      <c r="N116" s="3"/>
    </row>
    <row r="117" spans="1:14" s="24" customFormat="1" x14ac:dyDescent="0.25">
      <c r="A117" s="23"/>
      <c r="B117" s="23"/>
      <c r="G117" s="3"/>
      <c r="H117" s="3"/>
      <c r="I117" s="3"/>
      <c r="J117" s="3"/>
      <c r="K117" s="254"/>
      <c r="L117" s="3"/>
      <c r="M117" s="3"/>
      <c r="N117" s="3"/>
    </row>
    <row r="118" spans="1:14" s="24" customFormat="1" x14ac:dyDescent="0.25">
      <c r="A118" s="23"/>
      <c r="B118" s="23"/>
      <c r="G118" s="3"/>
      <c r="H118" s="3"/>
      <c r="I118" s="3"/>
      <c r="J118" s="3"/>
      <c r="K118" s="254"/>
      <c r="L118" s="3"/>
      <c r="M118" s="3"/>
      <c r="N118" s="3"/>
    </row>
    <row r="119" spans="1:14" s="24" customFormat="1" x14ac:dyDescent="0.25">
      <c r="A119" s="23"/>
      <c r="B119" s="23"/>
      <c r="G119" s="3"/>
      <c r="H119" s="3"/>
      <c r="I119" s="3"/>
      <c r="J119" s="3"/>
      <c r="K119" s="254"/>
      <c r="L119" s="3"/>
      <c r="M119" s="3"/>
      <c r="N119" s="3"/>
    </row>
    <row r="120" spans="1:14" s="24" customFormat="1" x14ac:dyDescent="0.25">
      <c r="A120" s="23"/>
      <c r="B120" s="23"/>
      <c r="G120" s="3"/>
      <c r="H120" s="3"/>
      <c r="I120" s="3"/>
      <c r="J120" s="3"/>
      <c r="K120" s="254"/>
      <c r="L120" s="3"/>
      <c r="M120" s="3"/>
      <c r="N120" s="3"/>
    </row>
    <row r="121" spans="1:14" s="24" customFormat="1" x14ac:dyDescent="0.25">
      <c r="A121" s="23"/>
      <c r="B121" s="23"/>
      <c r="G121" s="3"/>
      <c r="H121" s="3"/>
      <c r="I121" s="3"/>
      <c r="J121" s="3"/>
      <c r="K121" s="254"/>
      <c r="L121" s="3"/>
      <c r="M121" s="3"/>
      <c r="N121" s="3"/>
    </row>
    <row r="122" spans="1:14" s="24" customFormat="1" x14ac:dyDescent="0.25">
      <c r="A122" s="23"/>
      <c r="B122" s="23"/>
      <c r="G122" s="3"/>
      <c r="H122" s="3"/>
      <c r="I122" s="3"/>
      <c r="J122" s="3"/>
      <c r="K122" s="254"/>
      <c r="L122" s="3"/>
      <c r="M122" s="3"/>
      <c r="N122" s="3"/>
    </row>
    <row r="123" spans="1:14" s="24" customFormat="1" x14ac:dyDescent="0.25">
      <c r="A123" s="23"/>
      <c r="B123" s="23"/>
      <c r="G123" s="3"/>
      <c r="H123" s="3"/>
      <c r="I123" s="3"/>
      <c r="J123" s="3"/>
      <c r="K123" s="254"/>
      <c r="L123" s="3"/>
      <c r="M123" s="3"/>
      <c r="N123" s="3"/>
    </row>
    <row r="124" spans="1:14" s="24" customFormat="1" x14ac:dyDescent="0.25">
      <c r="A124" s="23"/>
      <c r="B124" s="23"/>
      <c r="G124" s="3"/>
      <c r="H124" s="3"/>
      <c r="I124" s="3"/>
      <c r="J124" s="3"/>
      <c r="K124" s="254"/>
      <c r="L124" s="3"/>
      <c r="M124" s="3"/>
      <c r="N124" s="3"/>
    </row>
    <row r="125" spans="1:14" s="24" customFormat="1" x14ac:dyDescent="0.25">
      <c r="A125" s="23"/>
      <c r="B125" s="23"/>
      <c r="G125" s="3"/>
      <c r="H125" s="3"/>
      <c r="I125" s="3"/>
      <c r="J125" s="3"/>
      <c r="K125" s="254"/>
      <c r="L125" s="3"/>
      <c r="M125" s="3"/>
      <c r="N125" s="3"/>
    </row>
    <row r="126" spans="1:14" s="24" customFormat="1" x14ac:dyDescent="0.25">
      <c r="A126" s="23"/>
      <c r="B126" s="23"/>
      <c r="G126" s="3"/>
      <c r="H126" s="3"/>
      <c r="I126" s="3"/>
      <c r="J126" s="3"/>
      <c r="K126" s="254"/>
      <c r="L126" s="3"/>
      <c r="M126" s="3"/>
      <c r="N126" s="3"/>
    </row>
    <row r="127" spans="1:14" s="24" customFormat="1" x14ac:dyDescent="0.25">
      <c r="A127" s="23"/>
      <c r="B127" s="23"/>
      <c r="G127" s="3"/>
      <c r="H127" s="3"/>
      <c r="I127" s="3"/>
      <c r="J127" s="3"/>
      <c r="K127" s="254"/>
      <c r="L127" s="3"/>
      <c r="M127" s="3"/>
      <c r="N127" s="3"/>
    </row>
    <row r="128" spans="1:14" s="24" customFormat="1" x14ac:dyDescent="0.25">
      <c r="A128" s="23"/>
      <c r="B128" s="23"/>
      <c r="G128" s="3"/>
      <c r="H128" s="3"/>
      <c r="I128" s="3"/>
      <c r="J128" s="3"/>
      <c r="K128" s="254"/>
      <c r="L128" s="3"/>
      <c r="M128" s="3"/>
      <c r="N128" s="3"/>
    </row>
    <row r="129" spans="1:14" s="24" customFormat="1" x14ac:dyDescent="0.25">
      <c r="A129" s="23"/>
      <c r="B129" s="23"/>
      <c r="G129" s="3"/>
      <c r="H129" s="3"/>
      <c r="I129" s="3"/>
      <c r="J129" s="3"/>
      <c r="K129" s="254"/>
      <c r="L129" s="3"/>
      <c r="M129" s="3"/>
      <c r="N129" s="3"/>
    </row>
    <row r="130" spans="1:14" s="24" customFormat="1" x14ac:dyDescent="0.25">
      <c r="A130" s="23"/>
      <c r="B130" s="23"/>
      <c r="G130" s="3"/>
      <c r="H130" s="3"/>
      <c r="I130" s="3"/>
      <c r="J130" s="3"/>
      <c r="K130" s="254"/>
      <c r="L130" s="3"/>
      <c r="M130" s="3"/>
      <c r="N130" s="3"/>
    </row>
    <row r="131" spans="1:14" s="24" customFormat="1" x14ac:dyDescent="0.25">
      <c r="A131" s="23"/>
      <c r="B131" s="23"/>
      <c r="G131" s="3"/>
      <c r="H131" s="3"/>
      <c r="I131" s="3"/>
      <c r="J131" s="3"/>
      <c r="K131" s="254"/>
      <c r="L131" s="3"/>
      <c r="M131" s="3"/>
      <c r="N131" s="3"/>
    </row>
    <row r="132" spans="1:14" s="24" customFormat="1" x14ac:dyDescent="0.25">
      <c r="A132" s="23"/>
      <c r="B132" s="23"/>
      <c r="G132" s="3"/>
      <c r="H132" s="3"/>
      <c r="I132" s="3"/>
      <c r="J132" s="3"/>
      <c r="K132" s="254"/>
      <c r="L132" s="3"/>
      <c r="M132" s="3"/>
      <c r="N132" s="3"/>
    </row>
    <row r="133" spans="1:14" s="24" customFormat="1" x14ac:dyDescent="0.25">
      <c r="A133" s="23"/>
      <c r="B133" s="23"/>
      <c r="G133" s="3"/>
      <c r="H133" s="3"/>
      <c r="I133" s="3"/>
      <c r="J133" s="3"/>
      <c r="K133" s="254"/>
      <c r="L133" s="3"/>
      <c r="M133" s="3"/>
      <c r="N133" s="3"/>
    </row>
    <row r="134" spans="1:14" s="24" customFormat="1" x14ac:dyDescent="0.25">
      <c r="A134" s="23"/>
      <c r="B134" s="23"/>
      <c r="G134" s="3"/>
      <c r="H134" s="3"/>
      <c r="I134" s="3"/>
      <c r="J134" s="3"/>
      <c r="K134" s="254"/>
      <c r="L134" s="3"/>
      <c r="M134" s="3"/>
      <c r="N134" s="3"/>
    </row>
    <row r="135" spans="1:14" s="24" customFormat="1" x14ac:dyDescent="0.25">
      <c r="A135" s="23"/>
      <c r="B135" s="23"/>
      <c r="G135" s="3"/>
      <c r="H135" s="3"/>
      <c r="I135" s="3"/>
      <c r="J135" s="3"/>
      <c r="K135" s="254"/>
      <c r="L135" s="3"/>
      <c r="M135" s="3"/>
      <c r="N135" s="3"/>
    </row>
    <row r="136" spans="1:14" s="24" customFormat="1" x14ac:dyDescent="0.25">
      <c r="A136" s="23"/>
      <c r="B136" s="23"/>
      <c r="G136" s="3"/>
      <c r="H136" s="3"/>
      <c r="I136" s="3"/>
      <c r="J136" s="3"/>
      <c r="K136" s="254"/>
      <c r="L136" s="3"/>
      <c r="M136" s="3"/>
      <c r="N136" s="3"/>
    </row>
    <row r="137" spans="1:14" s="24" customFormat="1" x14ac:dyDescent="0.25">
      <c r="A137" s="23"/>
      <c r="B137" s="23"/>
      <c r="G137" s="3"/>
      <c r="H137" s="3"/>
      <c r="I137" s="3"/>
      <c r="J137" s="3"/>
      <c r="K137" s="254"/>
      <c r="L137" s="3"/>
      <c r="M137" s="3"/>
      <c r="N137" s="3"/>
    </row>
    <row r="138" spans="1:14" s="24" customFormat="1" x14ac:dyDescent="0.25">
      <c r="A138" s="23"/>
      <c r="B138" s="23"/>
      <c r="G138" s="3"/>
      <c r="H138" s="3"/>
      <c r="I138" s="3"/>
      <c r="J138" s="3"/>
      <c r="K138" s="254"/>
      <c r="L138" s="3"/>
      <c r="M138" s="3"/>
      <c r="N138" s="3"/>
    </row>
    <row r="139" spans="1:14" s="24" customFormat="1" x14ac:dyDescent="0.25">
      <c r="A139" s="23"/>
      <c r="B139" s="23"/>
      <c r="G139" s="3"/>
      <c r="H139" s="3"/>
      <c r="I139" s="3"/>
      <c r="J139" s="3"/>
      <c r="K139" s="254"/>
      <c r="L139" s="3"/>
      <c r="M139" s="3"/>
      <c r="N139" s="3"/>
    </row>
    <row r="140" spans="1:14" s="24" customFormat="1" x14ac:dyDescent="0.25">
      <c r="A140" s="23"/>
      <c r="B140" s="23"/>
      <c r="G140" s="3"/>
      <c r="H140" s="3"/>
      <c r="I140" s="3"/>
      <c r="J140" s="3"/>
      <c r="K140" s="254"/>
      <c r="L140" s="3"/>
      <c r="M140" s="3"/>
      <c r="N140" s="3"/>
    </row>
    <row r="141" spans="1:14" s="24" customFormat="1" x14ac:dyDescent="0.25">
      <c r="A141" s="23"/>
      <c r="B141" s="23"/>
      <c r="G141" s="3"/>
      <c r="H141" s="3"/>
      <c r="I141" s="3"/>
      <c r="J141" s="3"/>
      <c r="K141" s="254"/>
      <c r="L141" s="3"/>
      <c r="M141" s="3"/>
      <c r="N141" s="3"/>
    </row>
    <row r="142" spans="1:14" s="24" customFormat="1" x14ac:dyDescent="0.25">
      <c r="A142" s="23"/>
      <c r="B142" s="23"/>
      <c r="G142" s="3"/>
      <c r="H142" s="3"/>
      <c r="I142" s="3"/>
      <c r="J142" s="3"/>
      <c r="K142" s="254"/>
      <c r="L142" s="3"/>
      <c r="M142" s="3"/>
      <c r="N142" s="3"/>
    </row>
    <row r="143" spans="1:14" s="24" customFormat="1" x14ac:dyDescent="0.25">
      <c r="A143" s="23"/>
      <c r="B143" s="23"/>
      <c r="G143" s="3"/>
      <c r="H143" s="3"/>
      <c r="I143" s="3"/>
      <c r="J143" s="3"/>
      <c r="K143" s="254"/>
      <c r="L143" s="3"/>
      <c r="M143" s="3"/>
      <c r="N143" s="3"/>
    </row>
    <row r="144" spans="1:14" s="24" customFormat="1" x14ac:dyDescent="0.25">
      <c r="A144" s="23"/>
      <c r="G144" s="3"/>
      <c r="H144" s="3"/>
      <c r="I144" s="3"/>
      <c r="J144" s="3"/>
      <c r="K144" s="254"/>
      <c r="L144" s="3"/>
      <c r="M144" s="3"/>
      <c r="N144" s="3"/>
    </row>
    <row r="145" spans="1:14" s="24" customFormat="1" x14ac:dyDescent="0.25">
      <c r="A145" s="23"/>
      <c r="G145" s="3"/>
      <c r="H145" s="3"/>
      <c r="I145" s="3"/>
      <c r="J145" s="3"/>
      <c r="K145" s="254"/>
      <c r="L145" s="3"/>
      <c r="M145" s="3"/>
      <c r="N145" s="3"/>
    </row>
    <row r="146" spans="1:14" s="24" customFormat="1" x14ac:dyDescent="0.25">
      <c r="A146" s="23"/>
      <c r="G146" s="3"/>
      <c r="H146" s="3"/>
      <c r="I146" s="3"/>
      <c r="J146" s="3"/>
      <c r="K146" s="254"/>
      <c r="L146" s="3"/>
      <c r="M146" s="3"/>
      <c r="N146" s="3"/>
    </row>
    <row r="147" spans="1:14" s="24" customFormat="1" x14ac:dyDescent="0.25">
      <c r="A147" s="23"/>
      <c r="G147" s="3"/>
      <c r="H147" s="3"/>
      <c r="I147" s="3"/>
      <c r="J147" s="3"/>
      <c r="K147" s="254"/>
      <c r="L147" s="3"/>
      <c r="M147" s="3"/>
      <c r="N147" s="3"/>
    </row>
    <row r="148" spans="1:14" s="24" customFormat="1" x14ac:dyDescent="0.25">
      <c r="A148" s="23"/>
      <c r="G148" s="3"/>
      <c r="H148" s="3"/>
      <c r="I148" s="3"/>
      <c r="J148" s="3"/>
      <c r="K148" s="254"/>
      <c r="L148" s="3"/>
      <c r="M148" s="3"/>
      <c r="N148" s="3"/>
    </row>
    <row r="149" spans="1:14" s="24" customFormat="1" x14ac:dyDescent="0.25">
      <c r="A149" s="23"/>
      <c r="G149" s="3"/>
      <c r="H149" s="3"/>
      <c r="I149" s="3"/>
      <c r="J149" s="3"/>
      <c r="K149" s="254"/>
      <c r="L149" s="3"/>
      <c r="M149" s="3"/>
      <c r="N149" s="3"/>
    </row>
    <row r="150" spans="1:14" s="24" customFormat="1" x14ac:dyDescent="0.25">
      <c r="A150" s="23"/>
      <c r="G150" s="3"/>
      <c r="H150" s="3"/>
      <c r="I150" s="3"/>
      <c r="J150" s="3"/>
      <c r="K150" s="254"/>
      <c r="L150" s="3"/>
      <c r="M150" s="3"/>
      <c r="N150" s="3"/>
    </row>
    <row r="151" spans="1:14" s="24" customFormat="1" x14ac:dyDescent="0.25">
      <c r="A151" s="23"/>
      <c r="G151" s="3"/>
      <c r="H151" s="3"/>
      <c r="I151" s="3"/>
      <c r="J151" s="3"/>
      <c r="K151" s="254"/>
      <c r="L151" s="3"/>
      <c r="M151" s="3"/>
      <c r="N151" s="3"/>
    </row>
    <row r="152" spans="1:14" s="24" customFormat="1" x14ac:dyDescent="0.25">
      <c r="A152" s="23"/>
      <c r="G152" s="3"/>
      <c r="H152" s="3"/>
      <c r="I152" s="3"/>
      <c r="J152" s="3"/>
      <c r="K152" s="254"/>
      <c r="L152" s="3"/>
      <c r="M152" s="3"/>
      <c r="N152" s="3"/>
    </row>
    <row r="153" spans="1:14" s="24" customFormat="1" x14ac:dyDescent="0.25">
      <c r="A153" s="23"/>
      <c r="G153" s="3"/>
      <c r="H153" s="3"/>
      <c r="I153" s="3"/>
      <c r="J153" s="3"/>
      <c r="K153" s="254"/>
      <c r="L153" s="3"/>
      <c r="M153" s="3"/>
      <c r="N153" s="3"/>
    </row>
    <row r="154" spans="1:14" s="24" customFormat="1" x14ac:dyDescent="0.25">
      <c r="A154" s="23"/>
      <c r="G154" s="3"/>
      <c r="H154" s="3"/>
      <c r="I154" s="3"/>
      <c r="J154" s="3"/>
      <c r="K154" s="254"/>
      <c r="L154" s="3"/>
      <c r="M154" s="3"/>
      <c r="N154" s="3"/>
    </row>
    <row r="155" spans="1:14" s="24" customFormat="1" x14ac:dyDescent="0.25">
      <c r="A155" s="23"/>
      <c r="G155" s="3"/>
      <c r="H155" s="3"/>
      <c r="I155" s="3"/>
      <c r="J155" s="3"/>
      <c r="K155" s="254"/>
      <c r="L155" s="3"/>
      <c r="M155" s="3"/>
      <c r="N155" s="3"/>
    </row>
    <row r="156" spans="1:14" s="24" customFormat="1" x14ac:dyDescent="0.25">
      <c r="A156" s="23"/>
      <c r="G156" s="3"/>
      <c r="H156" s="3"/>
      <c r="I156" s="3"/>
      <c r="J156" s="3"/>
      <c r="K156" s="254"/>
      <c r="L156" s="3"/>
      <c r="M156" s="3"/>
      <c r="N156" s="3"/>
    </row>
    <row r="157" spans="1:14" s="24" customFormat="1" x14ac:dyDescent="0.25">
      <c r="A157" s="23"/>
      <c r="G157" s="3"/>
      <c r="H157" s="3"/>
      <c r="I157" s="3"/>
      <c r="J157" s="3"/>
      <c r="K157" s="254"/>
      <c r="L157" s="3"/>
      <c r="M157" s="3"/>
      <c r="N157" s="3"/>
    </row>
    <row r="158" spans="1:14" s="24" customFormat="1" x14ac:dyDescent="0.25">
      <c r="A158" s="23"/>
      <c r="G158" s="3"/>
      <c r="H158" s="3"/>
      <c r="I158" s="3"/>
      <c r="J158" s="3"/>
      <c r="K158" s="254"/>
      <c r="L158" s="3"/>
      <c r="M158" s="3"/>
      <c r="N158" s="3"/>
    </row>
    <row r="159" spans="1:14" s="24" customFormat="1" x14ac:dyDescent="0.25">
      <c r="A159" s="23"/>
      <c r="G159" s="3"/>
      <c r="H159" s="3"/>
      <c r="I159" s="3"/>
      <c r="J159" s="3"/>
      <c r="K159" s="254"/>
      <c r="L159" s="3"/>
      <c r="M159" s="3"/>
      <c r="N159" s="3"/>
    </row>
    <row r="160" spans="1:14" s="24" customFormat="1" x14ac:dyDescent="0.25">
      <c r="A160" s="23"/>
      <c r="G160" s="3"/>
      <c r="H160" s="3"/>
      <c r="I160" s="3"/>
      <c r="J160" s="3"/>
      <c r="K160" s="254"/>
      <c r="L160" s="3"/>
      <c r="M160" s="3"/>
      <c r="N160" s="3"/>
    </row>
    <row r="161" spans="1:14" s="24" customFormat="1" x14ac:dyDescent="0.25">
      <c r="A161" s="23"/>
      <c r="G161" s="3"/>
      <c r="H161" s="3"/>
      <c r="I161" s="3"/>
      <c r="J161" s="3"/>
      <c r="K161" s="254"/>
      <c r="L161" s="3"/>
      <c r="M161" s="3"/>
      <c r="N161" s="3"/>
    </row>
    <row r="162" spans="1:14" s="24" customFormat="1" x14ac:dyDescent="0.25">
      <c r="A162" s="23"/>
      <c r="G162" s="3"/>
      <c r="H162" s="3"/>
      <c r="I162" s="3"/>
      <c r="J162" s="3"/>
      <c r="K162" s="254"/>
      <c r="L162" s="3"/>
      <c r="M162" s="3"/>
      <c r="N162" s="3"/>
    </row>
    <row r="163" spans="1:14" s="24" customFormat="1" x14ac:dyDescent="0.25">
      <c r="A163" s="23"/>
      <c r="G163" s="3"/>
      <c r="H163" s="3"/>
      <c r="I163" s="3"/>
      <c r="J163" s="3"/>
      <c r="K163" s="254"/>
      <c r="L163" s="3"/>
      <c r="M163" s="3"/>
      <c r="N163" s="3"/>
    </row>
    <row r="164" spans="1:14" s="24" customFormat="1" x14ac:dyDescent="0.25">
      <c r="A164" s="23"/>
      <c r="G164" s="3"/>
      <c r="H164" s="3"/>
      <c r="I164" s="3"/>
      <c r="J164" s="3"/>
      <c r="K164" s="254"/>
      <c r="L164" s="3"/>
      <c r="M164" s="3"/>
      <c r="N164" s="3"/>
    </row>
    <row r="165" spans="1:14" s="24" customFormat="1" x14ac:dyDescent="0.25">
      <c r="A165" s="23"/>
      <c r="G165" s="3"/>
      <c r="H165" s="3"/>
      <c r="I165" s="3"/>
      <c r="J165" s="3"/>
      <c r="K165" s="254"/>
      <c r="L165" s="3"/>
      <c r="M165" s="3"/>
      <c r="N165" s="3"/>
    </row>
    <row r="166" spans="1:14" s="24" customFormat="1" x14ac:dyDescent="0.25">
      <c r="A166" s="23"/>
      <c r="G166" s="3"/>
      <c r="H166" s="3"/>
      <c r="I166" s="3"/>
      <c r="J166" s="3"/>
      <c r="K166" s="254"/>
      <c r="L166" s="3"/>
      <c r="M166" s="3"/>
      <c r="N166" s="3"/>
    </row>
    <row r="167" spans="1:14" s="24" customFormat="1" x14ac:dyDescent="0.25">
      <c r="A167" s="23"/>
      <c r="G167" s="3"/>
      <c r="H167" s="3"/>
      <c r="I167" s="3"/>
      <c r="J167" s="3"/>
      <c r="K167" s="254"/>
      <c r="L167" s="3"/>
      <c r="M167" s="3"/>
      <c r="N167" s="3"/>
    </row>
    <row r="168" spans="1:14" s="24" customFormat="1" x14ac:dyDescent="0.25">
      <c r="A168" s="23"/>
      <c r="G168" s="3"/>
      <c r="H168" s="3"/>
      <c r="I168" s="3"/>
      <c r="J168" s="3"/>
      <c r="K168" s="254"/>
      <c r="L168" s="3"/>
      <c r="M168" s="3"/>
      <c r="N168" s="3"/>
    </row>
    <row r="169" spans="1:14" s="24" customFormat="1" x14ac:dyDescent="0.25">
      <c r="A169" s="23"/>
      <c r="G169" s="3"/>
      <c r="H169" s="3"/>
      <c r="I169" s="3"/>
      <c r="J169" s="3"/>
      <c r="K169" s="254"/>
      <c r="L169" s="3"/>
      <c r="M169" s="3"/>
      <c r="N169" s="3"/>
    </row>
    <row r="170" spans="1:14" s="24" customFormat="1" x14ac:dyDescent="0.25">
      <c r="A170" s="23"/>
      <c r="G170" s="3"/>
      <c r="H170" s="3"/>
      <c r="I170" s="3"/>
      <c r="J170" s="3"/>
      <c r="K170" s="254"/>
      <c r="L170" s="3"/>
      <c r="M170" s="3"/>
      <c r="N170" s="3"/>
    </row>
    <row r="171" spans="1:14" s="24" customFormat="1" x14ac:dyDescent="0.25">
      <c r="A171" s="23"/>
      <c r="G171" s="3"/>
      <c r="H171" s="3"/>
      <c r="I171" s="3"/>
      <c r="J171" s="3"/>
      <c r="K171" s="254"/>
      <c r="L171" s="3"/>
      <c r="M171" s="3"/>
      <c r="N171" s="3"/>
    </row>
    <row r="172" spans="1:14" s="24" customFormat="1" x14ac:dyDescent="0.25">
      <c r="A172" s="23"/>
      <c r="G172" s="3"/>
      <c r="H172" s="3"/>
      <c r="I172" s="3"/>
      <c r="J172" s="3"/>
      <c r="K172" s="254"/>
      <c r="L172" s="3"/>
      <c r="M172" s="3"/>
      <c r="N172" s="3"/>
    </row>
    <row r="173" spans="1:14" s="24" customFormat="1" x14ac:dyDescent="0.25">
      <c r="A173" s="23"/>
      <c r="G173" s="3"/>
      <c r="H173" s="3"/>
      <c r="I173" s="3"/>
      <c r="J173" s="3"/>
      <c r="K173" s="254"/>
      <c r="L173" s="3"/>
      <c r="M173" s="3"/>
      <c r="N173" s="3"/>
    </row>
    <row r="174" spans="1:14" s="24" customFormat="1" x14ac:dyDescent="0.25">
      <c r="A174" s="23"/>
      <c r="G174" s="3"/>
      <c r="H174" s="3"/>
      <c r="I174" s="3"/>
      <c r="J174" s="3"/>
      <c r="K174" s="254"/>
      <c r="L174" s="3"/>
      <c r="M174" s="3"/>
      <c r="N174" s="3"/>
    </row>
    <row r="175" spans="1:14" s="24" customFormat="1" x14ac:dyDescent="0.25">
      <c r="A175" s="23"/>
      <c r="G175" s="3"/>
      <c r="H175" s="3"/>
      <c r="I175" s="3"/>
      <c r="J175" s="3"/>
      <c r="K175" s="254"/>
      <c r="L175" s="3"/>
      <c r="M175" s="3"/>
      <c r="N175" s="3"/>
    </row>
    <row r="176" spans="1:14" s="24" customFormat="1" x14ac:dyDescent="0.25">
      <c r="A176" s="23"/>
      <c r="G176" s="3"/>
      <c r="H176" s="3"/>
      <c r="I176" s="3"/>
      <c r="J176" s="3"/>
      <c r="K176" s="254"/>
      <c r="L176" s="3"/>
      <c r="M176" s="3"/>
      <c r="N176" s="3"/>
    </row>
    <row r="177" spans="1:14" s="24" customFormat="1" x14ac:dyDescent="0.25">
      <c r="A177" s="23"/>
      <c r="G177" s="3"/>
      <c r="H177" s="3"/>
      <c r="I177" s="3"/>
      <c r="J177" s="3"/>
      <c r="K177" s="254"/>
      <c r="L177" s="3"/>
      <c r="M177" s="3"/>
      <c r="N177" s="3"/>
    </row>
    <row r="178" spans="1:14" s="24" customFormat="1" x14ac:dyDescent="0.25">
      <c r="A178" s="23"/>
      <c r="G178" s="3"/>
      <c r="H178" s="3"/>
      <c r="I178" s="3"/>
      <c r="J178" s="3"/>
      <c r="K178" s="254"/>
      <c r="L178" s="3"/>
      <c r="M178" s="3"/>
      <c r="N178" s="3"/>
    </row>
    <row r="179" spans="1:14" s="24" customFormat="1" x14ac:dyDescent="0.25">
      <c r="A179" s="23"/>
      <c r="G179" s="3"/>
      <c r="H179" s="3"/>
      <c r="I179" s="3"/>
      <c r="J179" s="3"/>
      <c r="K179" s="254"/>
      <c r="L179" s="3"/>
      <c r="M179" s="3"/>
      <c r="N179" s="3"/>
    </row>
    <row r="180" spans="1:14" s="24" customFormat="1" x14ac:dyDescent="0.25">
      <c r="A180" s="23"/>
      <c r="G180" s="3"/>
      <c r="H180" s="3"/>
      <c r="I180" s="3"/>
      <c r="J180" s="3"/>
      <c r="K180" s="254"/>
      <c r="L180" s="3"/>
      <c r="M180" s="3"/>
      <c r="N180" s="3"/>
    </row>
    <row r="181" spans="1:14" s="24" customFormat="1" x14ac:dyDescent="0.25">
      <c r="A181" s="23"/>
      <c r="G181" s="3"/>
      <c r="H181" s="3"/>
      <c r="I181" s="3"/>
      <c r="J181" s="3"/>
      <c r="K181" s="254"/>
      <c r="L181" s="3"/>
      <c r="M181" s="3"/>
      <c r="N181" s="3"/>
    </row>
    <row r="182" spans="1:14" s="24" customFormat="1" x14ac:dyDescent="0.25">
      <c r="A182" s="23"/>
      <c r="G182" s="3"/>
      <c r="H182" s="3"/>
      <c r="I182" s="3"/>
      <c r="J182" s="3"/>
      <c r="K182" s="254"/>
      <c r="L182" s="3"/>
      <c r="M182" s="3"/>
      <c r="N182" s="3"/>
    </row>
    <row r="183" spans="1:14" s="24" customFormat="1" x14ac:dyDescent="0.25">
      <c r="A183" s="23"/>
      <c r="G183" s="3"/>
      <c r="H183" s="3"/>
      <c r="I183" s="3"/>
      <c r="J183" s="3"/>
      <c r="K183" s="254"/>
      <c r="L183" s="3"/>
      <c r="M183" s="3"/>
      <c r="N183" s="3"/>
    </row>
    <row r="184" spans="1:14" s="24" customFormat="1" x14ac:dyDescent="0.25">
      <c r="A184" s="23"/>
      <c r="G184" s="3"/>
      <c r="H184" s="3"/>
      <c r="I184" s="3"/>
      <c r="J184" s="3"/>
      <c r="K184" s="254"/>
      <c r="L184" s="3"/>
      <c r="M184" s="3"/>
      <c r="N184" s="3"/>
    </row>
    <row r="185" spans="1:14" s="24" customFormat="1" x14ac:dyDescent="0.25">
      <c r="A185" s="23"/>
      <c r="G185" s="3"/>
      <c r="H185" s="3"/>
      <c r="I185" s="3"/>
      <c r="J185" s="3"/>
      <c r="K185" s="254"/>
      <c r="L185" s="3"/>
      <c r="M185" s="3"/>
      <c r="N185" s="3"/>
    </row>
    <row r="186" spans="1:14" s="24" customFormat="1" x14ac:dyDescent="0.25">
      <c r="A186" s="23"/>
      <c r="G186" s="3"/>
      <c r="H186" s="3"/>
      <c r="I186" s="3"/>
      <c r="J186" s="3"/>
      <c r="K186" s="254"/>
      <c r="L186" s="3"/>
      <c r="M186" s="3"/>
      <c r="N186" s="3"/>
    </row>
    <row r="187" spans="1:14" s="24" customFormat="1" x14ac:dyDescent="0.25">
      <c r="A187" s="23"/>
      <c r="G187" s="3"/>
      <c r="H187" s="3"/>
      <c r="I187" s="3"/>
      <c r="J187" s="3"/>
      <c r="K187" s="254"/>
      <c r="L187" s="3"/>
      <c r="M187" s="3"/>
      <c r="N187" s="3"/>
    </row>
    <row r="188" spans="1:14" s="24" customFormat="1" x14ac:dyDescent="0.25">
      <c r="A188" s="23"/>
      <c r="G188" s="3"/>
      <c r="H188" s="3"/>
      <c r="I188" s="3"/>
      <c r="J188" s="3"/>
      <c r="K188" s="254"/>
      <c r="L188" s="3"/>
      <c r="M188" s="3"/>
      <c r="N188" s="3"/>
    </row>
    <row r="189" spans="1:14" s="24" customFormat="1" x14ac:dyDescent="0.25">
      <c r="A189" s="23"/>
      <c r="G189" s="3"/>
      <c r="H189" s="3"/>
      <c r="I189" s="3"/>
      <c r="J189" s="3"/>
      <c r="K189" s="254"/>
      <c r="L189" s="3"/>
      <c r="M189" s="3"/>
      <c r="N189" s="3"/>
    </row>
    <row r="190" spans="1:14" s="24" customFormat="1" x14ac:dyDescent="0.25">
      <c r="A190" s="23"/>
      <c r="G190" s="3"/>
      <c r="H190" s="3"/>
      <c r="I190" s="3"/>
      <c r="J190" s="3"/>
      <c r="K190" s="254"/>
      <c r="L190" s="3"/>
      <c r="M190" s="3"/>
      <c r="N190" s="3"/>
    </row>
    <row r="191" spans="1:14" s="24" customFormat="1" x14ac:dyDescent="0.25">
      <c r="A191" s="23"/>
      <c r="G191" s="3"/>
      <c r="H191" s="3"/>
      <c r="I191" s="3"/>
      <c r="J191" s="3"/>
      <c r="K191" s="254"/>
      <c r="L191" s="3"/>
      <c r="M191" s="3"/>
      <c r="N191" s="3"/>
    </row>
    <row r="192" spans="1:14" s="24" customFormat="1" x14ac:dyDescent="0.25">
      <c r="A192" s="23"/>
      <c r="G192" s="3"/>
      <c r="H192" s="3"/>
      <c r="I192" s="3"/>
      <c r="J192" s="3"/>
      <c r="K192" s="254"/>
      <c r="L192" s="3"/>
      <c r="M192" s="3"/>
      <c r="N192" s="3"/>
    </row>
    <row r="193" spans="1:14" s="24" customFormat="1" x14ac:dyDescent="0.25">
      <c r="A193" s="23"/>
      <c r="G193" s="3"/>
      <c r="H193" s="3"/>
      <c r="I193" s="3"/>
      <c r="J193" s="3"/>
      <c r="K193" s="254"/>
      <c r="L193" s="3"/>
      <c r="M193" s="3"/>
      <c r="N193" s="3"/>
    </row>
    <row r="194" spans="1:14" s="24" customFormat="1" x14ac:dyDescent="0.25">
      <c r="A194" s="23"/>
      <c r="G194" s="3"/>
      <c r="H194" s="3"/>
      <c r="I194" s="3"/>
      <c r="J194" s="3"/>
      <c r="K194" s="254"/>
      <c r="L194" s="3"/>
      <c r="M194" s="3"/>
      <c r="N194" s="3"/>
    </row>
    <row r="195" spans="1:14" s="24" customFormat="1" x14ac:dyDescent="0.25">
      <c r="A195" s="23"/>
      <c r="G195" s="3"/>
      <c r="H195" s="3"/>
      <c r="I195" s="3"/>
      <c r="J195" s="3"/>
      <c r="K195" s="254"/>
      <c r="L195" s="3"/>
      <c r="M195" s="3"/>
      <c r="N195" s="3"/>
    </row>
    <row r="196" spans="1:14" s="24" customFormat="1" x14ac:dyDescent="0.25">
      <c r="A196" s="23"/>
      <c r="G196" s="3"/>
      <c r="H196" s="3"/>
      <c r="I196" s="3"/>
      <c r="J196" s="3"/>
      <c r="K196" s="254"/>
      <c r="L196" s="3"/>
      <c r="M196" s="3"/>
      <c r="N196" s="3"/>
    </row>
    <row r="197" spans="1:14" s="24" customFormat="1" x14ac:dyDescent="0.25">
      <c r="A197" s="23"/>
      <c r="G197" s="3"/>
      <c r="H197" s="3"/>
      <c r="I197" s="3"/>
      <c r="J197" s="3"/>
      <c r="K197" s="254"/>
      <c r="L197" s="3"/>
      <c r="M197" s="3"/>
      <c r="N197" s="3"/>
    </row>
    <row r="198" spans="1:14" s="24" customFormat="1" x14ac:dyDescent="0.25">
      <c r="A198" s="23"/>
      <c r="G198" s="3"/>
      <c r="H198" s="3"/>
      <c r="I198" s="3"/>
      <c r="J198" s="3"/>
      <c r="K198" s="254"/>
      <c r="L198" s="3"/>
      <c r="M198" s="3"/>
      <c r="N198" s="3"/>
    </row>
    <row r="199" spans="1:14" s="24" customFormat="1" x14ac:dyDescent="0.25">
      <c r="A199" s="23"/>
      <c r="G199" s="3"/>
      <c r="H199" s="3"/>
      <c r="I199" s="3"/>
      <c r="J199" s="3"/>
      <c r="K199" s="254"/>
      <c r="L199" s="3"/>
      <c r="M199" s="3"/>
      <c r="N199" s="3"/>
    </row>
    <row r="200" spans="1:14" s="24" customFormat="1" x14ac:dyDescent="0.25">
      <c r="A200" s="23"/>
      <c r="G200" s="3"/>
      <c r="H200" s="3"/>
      <c r="I200" s="3"/>
      <c r="J200" s="3"/>
      <c r="K200" s="254"/>
      <c r="L200" s="3"/>
      <c r="M200" s="3"/>
      <c r="N200" s="3"/>
    </row>
    <row r="201" spans="1:14" s="24" customFormat="1" x14ac:dyDescent="0.25">
      <c r="A201" s="23"/>
      <c r="G201" s="3"/>
      <c r="H201" s="3"/>
      <c r="I201" s="3"/>
      <c r="J201" s="3"/>
      <c r="K201" s="254"/>
      <c r="L201" s="3"/>
      <c r="M201" s="3"/>
      <c r="N201" s="3"/>
    </row>
    <row r="202" spans="1:14" s="24" customFormat="1" x14ac:dyDescent="0.25">
      <c r="A202" s="23"/>
      <c r="G202" s="3"/>
      <c r="H202" s="3"/>
      <c r="I202" s="3"/>
      <c r="J202" s="3"/>
      <c r="K202" s="254"/>
      <c r="L202" s="3"/>
      <c r="M202" s="3"/>
      <c r="N202" s="3"/>
    </row>
    <row r="203" spans="1:14" s="24" customFormat="1" x14ac:dyDescent="0.25">
      <c r="A203" s="23"/>
      <c r="G203" s="3"/>
      <c r="H203" s="3"/>
      <c r="I203" s="3"/>
      <c r="J203" s="3"/>
      <c r="K203" s="254"/>
      <c r="L203" s="3"/>
      <c r="M203" s="3"/>
      <c r="N203" s="3"/>
    </row>
    <row r="204" spans="1:14" s="24" customFormat="1" x14ac:dyDescent="0.25">
      <c r="A204" s="23"/>
      <c r="G204" s="3"/>
      <c r="H204" s="3"/>
      <c r="I204" s="3"/>
      <c r="J204" s="3"/>
      <c r="K204" s="254"/>
      <c r="L204" s="3"/>
      <c r="M204" s="3"/>
      <c r="N204" s="3"/>
    </row>
    <row r="205" spans="1:14" s="24" customFormat="1" x14ac:dyDescent="0.25">
      <c r="A205" s="23"/>
      <c r="G205" s="3"/>
      <c r="H205" s="3"/>
      <c r="I205" s="3"/>
      <c r="J205" s="3"/>
      <c r="K205" s="254"/>
      <c r="L205" s="3"/>
      <c r="M205" s="3"/>
      <c r="N205" s="3"/>
    </row>
    <row r="206" spans="1:14" s="24" customFormat="1" x14ac:dyDescent="0.25">
      <c r="A206" s="23"/>
      <c r="G206" s="3"/>
      <c r="H206" s="3"/>
      <c r="I206" s="3"/>
      <c r="J206" s="3"/>
      <c r="K206" s="254"/>
      <c r="L206" s="3"/>
      <c r="M206" s="3"/>
      <c r="N206" s="3"/>
    </row>
    <row r="207" spans="1:14" s="24" customFormat="1" x14ac:dyDescent="0.25">
      <c r="A207" s="23"/>
      <c r="G207" s="3"/>
      <c r="H207" s="3"/>
      <c r="I207" s="3"/>
      <c r="J207" s="3"/>
      <c r="K207" s="254"/>
      <c r="L207" s="3"/>
      <c r="M207" s="3"/>
      <c r="N207" s="3"/>
    </row>
    <row r="208" spans="1:14" s="24" customFormat="1" x14ac:dyDescent="0.25">
      <c r="A208" s="23"/>
      <c r="G208" s="3"/>
      <c r="H208" s="3"/>
      <c r="I208" s="3"/>
      <c r="J208" s="3"/>
      <c r="K208" s="254"/>
      <c r="L208" s="3"/>
      <c r="M208" s="3"/>
      <c r="N208" s="3"/>
    </row>
    <row r="209" spans="1:14" s="24" customFormat="1" x14ac:dyDescent="0.25">
      <c r="A209" s="23"/>
      <c r="G209" s="3"/>
      <c r="H209" s="3"/>
      <c r="I209" s="3"/>
      <c r="J209" s="3"/>
      <c r="K209" s="254"/>
      <c r="L209" s="3"/>
      <c r="M209" s="3"/>
      <c r="N209" s="3"/>
    </row>
    <row r="210" spans="1:14" s="24" customFormat="1" x14ac:dyDescent="0.25">
      <c r="A210" s="23"/>
      <c r="G210" s="3"/>
      <c r="H210" s="3"/>
      <c r="I210" s="3"/>
      <c r="J210" s="3"/>
      <c r="K210" s="254"/>
      <c r="L210" s="3"/>
      <c r="M210" s="3"/>
      <c r="N210" s="3"/>
    </row>
    <row r="211" spans="1:14" s="24" customFormat="1" x14ac:dyDescent="0.25">
      <c r="A211" s="23"/>
      <c r="G211" s="3"/>
      <c r="H211" s="3"/>
      <c r="I211" s="3"/>
      <c r="J211" s="3"/>
      <c r="K211" s="254"/>
      <c r="L211" s="3"/>
      <c r="M211" s="3"/>
      <c r="N211" s="3"/>
    </row>
    <row r="212" spans="1:14" s="24" customFormat="1" x14ac:dyDescent="0.25">
      <c r="A212" s="23"/>
      <c r="G212" s="3"/>
      <c r="H212" s="3"/>
      <c r="I212" s="3"/>
      <c r="J212" s="3"/>
      <c r="K212" s="254"/>
      <c r="L212" s="3"/>
      <c r="M212" s="3"/>
      <c r="N212" s="3"/>
    </row>
    <row r="213" spans="1:14" s="24" customFormat="1" x14ac:dyDescent="0.25">
      <c r="A213" s="23"/>
      <c r="G213" s="3"/>
      <c r="H213" s="3"/>
      <c r="I213" s="3"/>
      <c r="J213" s="3"/>
      <c r="K213" s="254"/>
      <c r="L213" s="3"/>
      <c r="M213" s="3"/>
      <c r="N213" s="3"/>
    </row>
    <row r="214" spans="1:14" s="24" customFormat="1" x14ac:dyDescent="0.25">
      <c r="A214" s="23"/>
      <c r="G214" s="3"/>
      <c r="H214" s="3"/>
      <c r="I214" s="3"/>
      <c r="J214" s="3"/>
      <c r="K214" s="254"/>
      <c r="L214" s="3"/>
      <c r="M214" s="3"/>
      <c r="N214" s="3"/>
    </row>
    <row r="215" spans="1:14" s="24" customFormat="1" x14ac:dyDescent="0.25">
      <c r="A215" s="23"/>
      <c r="G215" s="3"/>
      <c r="H215" s="3"/>
      <c r="I215" s="3"/>
      <c r="J215" s="3"/>
      <c r="K215" s="254"/>
      <c r="L215" s="3"/>
      <c r="M215" s="3"/>
      <c r="N215" s="3"/>
    </row>
    <row r="216" spans="1:14" s="24" customFormat="1" x14ac:dyDescent="0.25">
      <c r="A216" s="23"/>
      <c r="G216" s="3"/>
      <c r="H216" s="3"/>
      <c r="I216" s="3"/>
      <c r="J216" s="3"/>
      <c r="K216" s="254"/>
      <c r="L216" s="3"/>
      <c r="M216" s="3"/>
      <c r="N216" s="3"/>
    </row>
    <row r="217" spans="1:14" s="24" customFormat="1" x14ac:dyDescent="0.25">
      <c r="A217" s="23"/>
      <c r="G217" s="3"/>
      <c r="H217" s="3"/>
      <c r="I217" s="3"/>
      <c r="J217" s="3"/>
      <c r="K217" s="254"/>
      <c r="L217" s="3"/>
      <c r="M217" s="3"/>
      <c r="N217" s="3"/>
    </row>
    <row r="218" spans="1:14" s="24" customFormat="1" x14ac:dyDescent="0.25">
      <c r="A218" s="23"/>
      <c r="G218" s="3"/>
      <c r="H218" s="3"/>
      <c r="I218" s="3"/>
      <c r="J218" s="3"/>
      <c r="K218" s="254"/>
      <c r="L218" s="3"/>
      <c r="M218" s="3"/>
      <c r="N218" s="3"/>
    </row>
    <row r="219" spans="1:14" s="24" customFormat="1" x14ac:dyDescent="0.25">
      <c r="A219" s="23"/>
      <c r="G219" s="3"/>
      <c r="H219" s="3"/>
      <c r="I219" s="3"/>
      <c r="J219" s="3"/>
      <c r="K219" s="254"/>
      <c r="L219" s="3"/>
      <c r="M219" s="3"/>
      <c r="N219" s="3"/>
    </row>
    <row r="220" spans="1:14" s="24" customFormat="1" x14ac:dyDescent="0.25">
      <c r="A220" s="23"/>
      <c r="G220" s="3"/>
      <c r="H220" s="3"/>
      <c r="I220" s="3"/>
      <c r="J220" s="3"/>
      <c r="K220" s="254"/>
      <c r="L220" s="3"/>
      <c r="M220" s="3"/>
      <c r="N220" s="3"/>
    </row>
    <row r="221" spans="1:14" s="24" customFormat="1" x14ac:dyDescent="0.25">
      <c r="A221" s="23"/>
      <c r="G221" s="3"/>
      <c r="H221" s="3"/>
      <c r="I221" s="3"/>
      <c r="J221" s="3"/>
      <c r="K221" s="254"/>
      <c r="L221" s="3"/>
      <c r="M221" s="3"/>
      <c r="N221" s="3"/>
    </row>
    <row r="222" spans="1:14" s="24" customFormat="1" x14ac:dyDescent="0.25">
      <c r="A222" s="23"/>
      <c r="G222" s="3"/>
      <c r="H222" s="3"/>
      <c r="I222" s="3"/>
      <c r="J222" s="3"/>
      <c r="K222" s="254"/>
      <c r="L222" s="3"/>
      <c r="M222" s="3"/>
      <c r="N222" s="3"/>
    </row>
    <row r="223" spans="1:14" s="24" customFormat="1" x14ac:dyDescent="0.25">
      <c r="A223" s="23"/>
      <c r="G223" s="3"/>
      <c r="H223" s="3"/>
      <c r="I223" s="3"/>
      <c r="J223" s="3"/>
      <c r="K223" s="254"/>
      <c r="L223" s="3"/>
      <c r="M223" s="3"/>
      <c r="N223" s="3"/>
    </row>
    <row r="224" spans="1:14" s="24" customFormat="1" x14ac:dyDescent="0.25">
      <c r="A224" s="23"/>
      <c r="G224" s="3"/>
      <c r="H224" s="3"/>
      <c r="I224" s="3"/>
      <c r="J224" s="3"/>
      <c r="K224" s="254"/>
      <c r="L224" s="3"/>
      <c r="M224" s="3"/>
      <c r="N224" s="3"/>
    </row>
    <row r="225" spans="1:14" s="24" customFormat="1" x14ac:dyDescent="0.25">
      <c r="A225" s="23"/>
      <c r="G225" s="3"/>
      <c r="H225" s="3"/>
      <c r="I225" s="3"/>
      <c r="J225" s="3"/>
      <c r="K225" s="254"/>
      <c r="L225" s="3"/>
      <c r="M225" s="3"/>
      <c r="N225" s="3"/>
    </row>
    <row r="226" spans="1:14" s="24" customFormat="1" x14ac:dyDescent="0.25">
      <c r="A226" s="23"/>
      <c r="G226" s="3"/>
      <c r="H226" s="3"/>
      <c r="I226" s="3"/>
      <c r="J226" s="3"/>
      <c r="K226" s="254"/>
      <c r="L226" s="3"/>
      <c r="M226" s="3"/>
      <c r="N226" s="3"/>
    </row>
    <row r="227" spans="1:14" s="24" customFormat="1" x14ac:dyDescent="0.25">
      <c r="A227" s="23"/>
      <c r="G227" s="3"/>
      <c r="H227" s="3"/>
      <c r="I227" s="3"/>
      <c r="J227" s="3"/>
      <c r="K227" s="254"/>
      <c r="L227" s="3"/>
      <c r="M227" s="3"/>
      <c r="N227" s="3"/>
    </row>
    <row r="228" spans="1:14" s="24" customFormat="1" x14ac:dyDescent="0.25">
      <c r="A228" s="23"/>
      <c r="G228" s="3"/>
      <c r="H228" s="3"/>
      <c r="I228" s="3"/>
      <c r="J228" s="3"/>
      <c r="K228" s="254"/>
      <c r="L228" s="3"/>
      <c r="M228" s="3"/>
      <c r="N228" s="3"/>
    </row>
    <row r="229" spans="1:14" s="24" customFormat="1" x14ac:dyDescent="0.25">
      <c r="A229" s="23"/>
      <c r="G229" s="3"/>
      <c r="H229" s="3"/>
      <c r="I229" s="3"/>
      <c r="J229" s="3"/>
      <c r="K229" s="254"/>
      <c r="L229" s="3"/>
      <c r="M229" s="3"/>
      <c r="N229" s="3"/>
    </row>
    <row r="230" spans="1:14" s="24" customFormat="1" x14ac:dyDescent="0.25">
      <c r="A230" s="23"/>
      <c r="G230" s="3"/>
      <c r="H230" s="3"/>
      <c r="I230" s="3"/>
      <c r="J230" s="3"/>
      <c r="K230" s="254"/>
      <c r="L230" s="3"/>
      <c r="M230" s="3"/>
      <c r="N230" s="3"/>
    </row>
    <row r="231" spans="1:14" s="24" customFormat="1" x14ac:dyDescent="0.25">
      <c r="A231" s="23"/>
      <c r="G231" s="3"/>
      <c r="H231" s="3"/>
      <c r="I231" s="3"/>
      <c r="J231" s="3"/>
      <c r="K231" s="254"/>
      <c r="L231" s="3"/>
      <c r="M231" s="3"/>
      <c r="N231" s="3"/>
    </row>
    <row r="232" spans="1:14" s="24" customFormat="1" x14ac:dyDescent="0.25">
      <c r="A232" s="23"/>
      <c r="G232" s="3"/>
      <c r="H232" s="3"/>
      <c r="I232" s="3"/>
      <c r="J232" s="3"/>
      <c r="K232" s="254"/>
      <c r="L232" s="3"/>
      <c r="M232" s="3"/>
      <c r="N232" s="3"/>
    </row>
    <row r="233" spans="1:14" s="24" customFormat="1" x14ac:dyDescent="0.25">
      <c r="A233" s="23"/>
      <c r="G233" s="3"/>
      <c r="H233" s="3"/>
      <c r="I233" s="3"/>
      <c r="J233" s="3"/>
      <c r="K233" s="254"/>
      <c r="L233" s="3"/>
      <c r="M233" s="3"/>
      <c r="N233" s="3"/>
    </row>
    <row r="234" spans="1:14" s="24" customFormat="1" x14ac:dyDescent="0.25">
      <c r="A234" s="23"/>
      <c r="G234" s="3"/>
      <c r="H234" s="3"/>
      <c r="I234" s="3"/>
      <c r="J234" s="3"/>
      <c r="K234" s="254"/>
      <c r="L234" s="3"/>
      <c r="M234" s="3"/>
      <c r="N234" s="3"/>
    </row>
    <row r="235" spans="1:14" s="24" customFormat="1" x14ac:dyDescent="0.25">
      <c r="A235" s="23"/>
      <c r="G235" s="3"/>
      <c r="H235" s="3"/>
      <c r="I235" s="3"/>
      <c r="J235" s="3"/>
      <c r="K235" s="254"/>
      <c r="L235" s="3"/>
      <c r="M235" s="3"/>
      <c r="N235" s="3"/>
    </row>
    <row r="236" spans="1:14" s="24" customFormat="1" x14ac:dyDescent="0.25">
      <c r="A236" s="23"/>
      <c r="G236" s="3"/>
      <c r="H236" s="3"/>
      <c r="I236" s="3"/>
      <c r="J236" s="3"/>
      <c r="K236" s="254"/>
      <c r="L236" s="3"/>
      <c r="M236" s="3"/>
      <c r="N236" s="3"/>
    </row>
  </sheetData>
  <mergeCells count="12">
    <mergeCell ref="M1:N2"/>
    <mergeCell ref="G2:L2"/>
    <mergeCell ref="M4:N4"/>
    <mergeCell ref="K4:K5"/>
    <mergeCell ref="L4:L5"/>
    <mergeCell ref="A4:I5"/>
    <mergeCell ref="J4:J5"/>
    <mergeCell ref="E46:G46"/>
    <mergeCell ref="D50:G50"/>
    <mergeCell ref="B37:G37"/>
    <mergeCell ref="G1:L1"/>
    <mergeCell ref="E45:G45"/>
  </mergeCells>
  <phoneticPr fontId="0" type="noConversion"/>
  <printOptions horizontalCentered="1"/>
  <pageMargins left="0.59055118110236227" right="0.59055118110236227" top="0.59055118110236227" bottom="0.59055118110236227" header="0.19685039370078741" footer="0.19685039370078741"/>
  <pageSetup paperSize="9" scale="44" fitToHeight="0" orientation="portrait" r:id="rId1"/>
  <headerFooter alignWithMargins="0">
    <oddHeader>&amp;RAllegato 1</oddHeader>
    <oddFooter>&amp;C&amp;"Garamond,Corsivo"&amp;P / &amp;N</oddFooter>
  </headerFooter>
  <rowBreaks count="1" manualBreakCount="1">
    <brk id="5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92D050"/>
    <pageSetUpPr fitToPage="1"/>
  </sheetPr>
  <dimension ref="A1:L287"/>
  <sheetViews>
    <sheetView showGridLines="0" topLeftCell="A24" zoomScale="70" zoomScaleNormal="70" zoomScaleSheetLayoutView="75" workbookViewId="0">
      <selection activeCell="G48" sqref="G48"/>
    </sheetView>
  </sheetViews>
  <sheetFormatPr defaultColWidth="10.42578125" defaultRowHeight="15.75" x14ac:dyDescent="0.25"/>
  <cols>
    <col min="1" max="1" width="4" style="67" customWidth="1"/>
    <col min="2" max="2" width="4.5703125" style="67" customWidth="1"/>
    <col min="3" max="3" width="2.5703125" style="67" customWidth="1"/>
    <col min="4" max="5" width="4" style="67" customWidth="1"/>
    <col min="6" max="6" width="79.28515625" style="57" customWidth="1"/>
    <col min="7" max="8" width="20.5703125" style="263" customWidth="1"/>
    <col min="9" max="9" width="18.140625" style="57" customWidth="1"/>
    <col min="10" max="10" width="13.140625" style="57" customWidth="1"/>
    <col min="11" max="16384" width="10.42578125" style="57"/>
  </cols>
  <sheetData>
    <row r="1" spans="1:10" s="54" customFormat="1" ht="27.6" customHeight="1" x14ac:dyDescent="0.25">
      <c r="A1" s="314" t="s">
        <v>102</v>
      </c>
      <c r="B1" s="315"/>
      <c r="C1" s="315"/>
      <c r="D1" s="315"/>
      <c r="E1" s="315"/>
      <c r="F1" s="315"/>
      <c r="G1" s="315"/>
      <c r="H1" s="315"/>
      <c r="I1" s="318" t="s">
        <v>1</v>
      </c>
      <c r="J1" s="319"/>
    </row>
    <row r="2" spans="1:10" s="54" customFormat="1" ht="27.6" customHeight="1" thickBot="1" x14ac:dyDescent="0.3">
      <c r="A2" s="316"/>
      <c r="B2" s="317"/>
      <c r="C2" s="317"/>
      <c r="D2" s="317"/>
      <c r="E2" s="317"/>
      <c r="F2" s="317"/>
      <c r="G2" s="317"/>
      <c r="H2" s="317"/>
      <c r="I2" s="320"/>
      <c r="J2" s="321"/>
    </row>
    <row r="3" spans="1:10" s="56" customFormat="1" ht="15" customHeight="1" thickBot="1" x14ac:dyDescent="0.25">
      <c r="A3" s="55"/>
      <c r="B3" s="55"/>
      <c r="C3" s="55"/>
      <c r="D3" s="55"/>
      <c r="E3" s="55"/>
      <c r="F3" s="55"/>
      <c r="G3" s="272"/>
      <c r="H3" s="272"/>
    </row>
    <row r="4" spans="1:10" ht="19.5" customHeight="1" x14ac:dyDescent="0.25">
      <c r="A4" s="322" t="s">
        <v>294</v>
      </c>
      <c r="B4" s="323"/>
      <c r="C4" s="323"/>
      <c r="D4" s="323"/>
      <c r="E4" s="323"/>
      <c r="F4" s="324"/>
      <c r="G4" s="293" t="s">
        <v>297</v>
      </c>
      <c r="H4" s="293" t="s">
        <v>295</v>
      </c>
      <c r="I4" s="310" t="s">
        <v>293</v>
      </c>
      <c r="J4" s="311"/>
    </row>
    <row r="5" spans="1:10" ht="32.25" customHeight="1" x14ac:dyDescent="0.25">
      <c r="A5" s="325"/>
      <c r="B5" s="326"/>
      <c r="C5" s="326"/>
      <c r="D5" s="326"/>
      <c r="E5" s="326"/>
      <c r="F5" s="327"/>
      <c r="G5" s="294"/>
      <c r="H5" s="294"/>
      <c r="I5" s="4" t="s">
        <v>3</v>
      </c>
      <c r="J5" s="34" t="s">
        <v>4</v>
      </c>
    </row>
    <row r="6" spans="1:10" s="61" customFormat="1" ht="27" customHeight="1" x14ac:dyDescent="0.25">
      <c r="A6" s="70" t="s">
        <v>5</v>
      </c>
      <c r="B6" s="58" t="s">
        <v>103</v>
      </c>
      <c r="C6" s="58"/>
      <c r="D6" s="58"/>
      <c r="E6" s="58"/>
      <c r="F6" s="59"/>
      <c r="G6" s="275"/>
      <c r="H6" s="256"/>
      <c r="I6" s="60"/>
      <c r="J6" s="71"/>
    </row>
    <row r="7" spans="1:10" s="61" customFormat="1" ht="27" customHeight="1" x14ac:dyDescent="0.25">
      <c r="A7" s="97"/>
      <c r="B7" s="98" t="s">
        <v>9</v>
      </c>
      <c r="C7" s="99" t="s">
        <v>104</v>
      </c>
      <c r="D7" s="99"/>
      <c r="E7" s="99"/>
      <c r="F7" s="100"/>
      <c r="G7" s="257">
        <f>G8+G9+G16+G21</f>
        <v>102184299</v>
      </c>
      <c r="H7" s="257">
        <f>H8+H9+H16+H21</f>
        <v>107495501</v>
      </c>
      <c r="I7" s="64">
        <f>G7-H7</f>
        <v>-5311202</v>
      </c>
      <c r="J7" s="73">
        <f t="shared" ref="J7:J33" si="0">IF(H7=0,"-    ",I7/H7)</f>
        <v>-4.9408598039837964E-2</v>
      </c>
    </row>
    <row r="8" spans="1:10" s="63" customFormat="1" ht="27" customHeight="1" x14ac:dyDescent="0.25">
      <c r="A8" s="101"/>
      <c r="B8" s="102"/>
      <c r="C8" s="103"/>
      <c r="D8" s="102" t="s">
        <v>19</v>
      </c>
      <c r="E8" s="103" t="s">
        <v>191</v>
      </c>
      <c r="F8" s="104"/>
      <c r="G8" s="273">
        <v>81834299</v>
      </c>
      <c r="H8" s="258">
        <v>78533501</v>
      </c>
      <c r="I8" s="62">
        <f t="shared" ref="I8:I33" si="1">G8-H8</f>
        <v>3300798</v>
      </c>
      <c r="J8" s="72">
        <f t="shared" si="0"/>
        <v>4.2030445070823978E-2</v>
      </c>
    </row>
    <row r="9" spans="1:10" s="63" customFormat="1" ht="27" customHeight="1" x14ac:dyDescent="0.25">
      <c r="A9" s="101"/>
      <c r="B9" s="102"/>
      <c r="C9" s="103"/>
      <c r="D9" s="98" t="s">
        <v>20</v>
      </c>
      <c r="E9" s="99" t="s">
        <v>270</v>
      </c>
      <c r="F9" s="100"/>
      <c r="G9" s="257">
        <f>SUM(G10:G15)</f>
        <v>20350000</v>
      </c>
      <c r="H9" s="257">
        <f>SUM(H10:H15)</f>
        <v>28962000</v>
      </c>
      <c r="I9" s="64">
        <f t="shared" si="1"/>
        <v>-8612000</v>
      </c>
      <c r="J9" s="72">
        <f t="shared" si="0"/>
        <v>-0.2973551550307299</v>
      </c>
    </row>
    <row r="10" spans="1:10" s="190" customFormat="1" ht="26.25" customHeight="1" x14ac:dyDescent="0.25">
      <c r="A10" s="183"/>
      <c r="B10" s="184"/>
      <c r="C10" s="185"/>
      <c r="D10" s="184"/>
      <c r="E10" s="186" t="s">
        <v>9</v>
      </c>
      <c r="F10" s="187" t="s">
        <v>230</v>
      </c>
      <c r="G10" s="273">
        <v>0</v>
      </c>
      <c r="H10" s="273">
        <v>0</v>
      </c>
      <c r="I10" s="62">
        <f t="shared" si="1"/>
        <v>0</v>
      </c>
      <c r="J10" s="72" t="str">
        <f t="shared" si="0"/>
        <v xml:space="preserve">-    </v>
      </c>
    </row>
    <row r="11" spans="1:10" s="190" customFormat="1" ht="39" customHeight="1" x14ac:dyDescent="0.25">
      <c r="A11" s="183"/>
      <c r="B11" s="184"/>
      <c r="C11" s="185"/>
      <c r="D11" s="184"/>
      <c r="E11" s="186" t="s">
        <v>11</v>
      </c>
      <c r="F11" s="246" t="s">
        <v>228</v>
      </c>
      <c r="G11" s="273">
        <v>20350000</v>
      </c>
      <c r="H11" s="273">
        <v>28962000</v>
      </c>
      <c r="I11" s="62">
        <f t="shared" si="1"/>
        <v>-8612000</v>
      </c>
      <c r="J11" s="72">
        <f t="shared" si="0"/>
        <v>-0.2973551550307299</v>
      </c>
    </row>
    <row r="12" spans="1:10" s="190" customFormat="1" ht="33" customHeight="1" x14ac:dyDescent="0.25">
      <c r="A12" s="183"/>
      <c r="B12" s="184"/>
      <c r="C12" s="185"/>
      <c r="D12" s="184"/>
      <c r="E12" s="186" t="s">
        <v>12</v>
      </c>
      <c r="F12" s="246" t="s">
        <v>229</v>
      </c>
      <c r="G12" s="273">
        <v>0</v>
      </c>
      <c r="H12" s="273">
        <v>0</v>
      </c>
      <c r="I12" s="62">
        <f t="shared" si="1"/>
        <v>0</v>
      </c>
      <c r="J12" s="72" t="str">
        <f t="shared" si="0"/>
        <v xml:space="preserve">-    </v>
      </c>
    </row>
    <row r="13" spans="1:10" s="190" customFormat="1" ht="26.25" customHeight="1" x14ac:dyDescent="0.25">
      <c r="A13" s="183"/>
      <c r="B13" s="184"/>
      <c r="C13" s="185"/>
      <c r="D13" s="184"/>
      <c r="E13" s="186" t="s">
        <v>13</v>
      </c>
      <c r="F13" s="187" t="s">
        <v>271</v>
      </c>
      <c r="G13" s="273">
        <v>0</v>
      </c>
      <c r="H13" s="273">
        <v>0</v>
      </c>
      <c r="I13" s="62">
        <f t="shared" si="1"/>
        <v>0</v>
      </c>
      <c r="J13" s="72" t="str">
        <f t="shared" si="0"/>
        <v xml:space="preserve">-    </v>
      </c>
    </row>
    <row r="14" spans="1:10" s="190" customFormat="1" ht="26.25" customHeight="1" x14ac:dyDescent="0.25">
      <c r="A14" s="183"/>
      <c r="B14" s="184"/>
      <c r="C14" s="185"/>
      <c r="D14" s="184"/>
      <c r="E14" s="186" t="s">
        <v>14</v>
      </c>
      <c r="F14" s="187" t="s">
        <v>272</v>
      </c>
      <c r="G14" s="273">
        <v>0</v>
      </c>
      <c r="H14" s="273">
        <v>0</v>
      </c>
      <c r="I14" s="188">
        <f t="shared" si="1"/>
        <v>0</v>
      </c>
      <c r="J14" s="189" t="str">
        <f t="shared" si="0"/>
        <v xml:space="preserve">-    </v>
      </c>
    </row>
    <row r="15" spans="1:10" s="190" customFormat="1" ht="26.25" customHeight="1" x14ac:dyDescent="0.25">
      <c r="A15" s="183"/>
      <c r="B15" s="184"/>
      <c r="C15" s="185"/>
      <c r="D15" s="184"/>
      <c r="E15" s="186" t="s">
        <v>24</v>
      </c>
      <c r="F15" s="187" t="s">
        <v>273</v>
      </c>
      <c r="G15" s="273">
        <v>0</v>
      </c>
      <c r="H15" s="273">
        <v>0</v>
      </c>
      <c r="I15" s="62">
        <f t="shared" si="1"/>
        <v>0</v>
      </c>
      <c r="J15" s="72" t="str">
        <f t="shared" si="0"/>
        <v xml:space="preserve">-    </v>
      </c>
    </row>
    <row r="16" spans="1:10" s="63" customFormat="1" ht="27" customHeight="1" x14ac:dyDescent="0.25">
      <c r="A16" s="101"/>
      <c r="B16" s="102"/>
      <c r="C16" s="103"/>
      <c r="D16" s="102" t="s">
        <v>61</v>
      </c>
      <c r="E16" s="103" t="s">
        <v>118</v>
      </c>
      <c r="F16" s="105"/>
      <c r="G16" s="273">
        <v>0</v>
      </c>
      <c r="H16" s="258">
        <v>0</v>
      </c>
      <c r="I16" s="62">
        <f t="shared" si="1"/>
        <v>0</v>
      </c>
      <c r="J16" s="72" t="str">
        <f t="shared" si="0"/>
        <v xml:space="preserve">-    </v>
      </c>
    </row>
    <row r="17" spans="1:10" s="63" customFormat="1" ht="27" customHeight="1" x14ac:dyDescent="0.25">
      <c r="A17" s="101"/>
      <c r="B17" s="102"/>
      <c r="C17" s="103"/>
      <c r="D17" s="103"/>
      <c r="E17" s="156" t="s">
        <v>9</v>
      </c>
      <c r="F17" s="106" t="s">
        <v>119</v>
      </c>
      <c r="G17" s="273">
        <v>0</v>
      </c>
      <c r="H17" s="258">
        <v>0</v>
      </c>
      <c r="I17" s="157">
        <f t="shared" si="1"/>
        <v>0</v>
      </c>
      <c r="J17" s="158" t="str">
        <f t="shared" si="0"/>
        <v xml:space="preserve">-    </v>
      </c>
    </row>
    <row r="18" spans="1:10" s="63" customFormat="1" ht="27" customHeight="1" x14ac:dyDescent="0.25">
      <c r="A18" s="101"/>
      <c r="B18" s="102"/>
      <c r="C18" s="103"/>
      <c r="D18" s="103"/>
      <c r="E18" s="156" t="s">
        <v>11</v>
      </c>
      <c r="F18" s="106" t="s">
        <v>120</v>
      </c>
      <c r="G18" s="273">
        <v>0</v>
      </c>
      <c r="H18" s="258">
        <v>0</v>
      </c>
      <c r="I18" s="157">
        <f t="shared" si="1"/>
        <v>0</v>
      </c>
      <c r="J18" s="158" t="str">
        <f t="shared" si="0"/>
        <v xml:space="preserve">-    </v>
      </c>
    </row>
    <row r="19" spans="1:10" s="63" customFormat="1" ht="27" customHeight="1" x14ac:dyDescent="0.25">
      <c r="A19" s="101"/>
      <c r="B19" s="102"/>
      <c r="C19" s="103"/>
      <c r="D19" s="103"/>
      <c r="E19" s="156" t="s">
        <v>12</v>
      </c>
      <c r="F19" s="106" t="s">
        <v>192</v>
      </c>
      <c r="G19" s="273">
        <v>0</v>
      </c>
      <c r="H19" s="258">
        <v>0</v>
      </c>
      <c r="I19" s="157">
        <f t="shared" si="1"/>
        <v>0</v>
      </c>
      <c r="J19" s="158" t="str">
        <f t="shared" si="0"/>
        <v xml:space="preserve">-    </v>
      </c>
    </row>
    <row r="20" spans="1:10" s="63" customFormat="1" ht="27" customHeight="1" x14ac:dyDescent="0.25">
      <c r="A20" s="101"/>
      <c r="B20" s="102"/>
      <c r="C20" s="103"/>
      <c r="D20" s="103"/>
      <c r="E20" s="156" t="s">
        <v>13</v>
      </c>
      <c r="F20" s="106" t="s">
        <v>121</v>
      </c>
      <c r="G20" s="273">
        <v>0</v>
      </c>
      <c r="H20" s="258">
        <v>0</v>
      </c>
      <c r="I20" s="157">
        <f t="shared" si="1"/>
        <v>0</v>
      </c>
      <c r="J20" s="158" t="str">
        <f t="shared" si="0"/>
        <v xml:space="preserve">-    </v>
      </c>
    </row>
    <row r="21" spans="1:10" s="63" customFormat="1" ht="27" customHeight="1" x14ac:dyDescent="0.25">
      <c r="A21" s="101"/>
      <c r="B21" s="102"/>
      <c r="C21" s="103"/>
      <c r="D21" s="102" t="s">
        <v>107</v>
      </c>
      <c r="E21" s="103" t="s">
        <v>274</v>
      </c>
      <c r="F21" s="104"/>
      <c r="G21" s="273">
        <v>0</v>
      </c>
      <c r="H21" s="258">
        <v>0</v>
      </c>
      <c r="I21" s="62">
        <f t="shared" si="1"/>
        <v>0</v>
      </c>
      <c r="J21" s="72" t="str">
        <f t="shared" si="0"/>
        <v xml:space="preserve">-    </v>
      </c>
    </row>
    <row r="22" spans="1:10" s="61" customFormat="1" ht="27" customHeight="1" x14ac:dyDescent="0.25">
      <c r="A22" s="107"/>
      <c r="B22" s="98" t="s">
        <v>11</v>
      </c>
      <c r="C22" s="99" t="s">
        <v>216</v>
      </c>
      <c r="D22" s="99"/>
      <c r="E22" s="99"/>
      <c r="F22" s="100"/>
      <c r="G22" s="276">
        <v>0</v>
      </c>
      <c r="H22" s="257">
        <v>0</v>
      </c>
      <c r="I22" s="64">
        <f t="shared" si="1"/>
        <v>0</v>
      </c>
      <c r="J22" s="73" t="str">
        <f t="shared" si="0"/>
        <v xml:space="preserve">-    </v>
      </c>
    </row>
    <row r="23" spans="1:10" s="61" customFormat="1" ht="27" customHeight="1" x14ac:dyDescent="0.25">
      <c r="A23" s="107"/>
      <c r="B23" s="98" t="s">
        <v>12</v>
      </c>
      <c r="C23" s="99" t="s">
        <v>217</v>
      </c>
      <c r="D23" s="99"/>
      <c r="E23" s="99"/>
      <c r="F23" s="100"/>
      <c r="G23" s="276">
        <v>0</v>
      </c>
      <c r="H23" s="257">
        <v>0</v>
      </c>
      <c r="I23" s="64">
        <f t="shared" si="1"/>
        <v>0</v>
      </c>
      <c r="J23" s="73" t="str">
        <f t="shared" si="0"/>
        <v xml:space="preserve">-    </v>
      </c>
    </row>
    <row r="24" spans="1:10" s="61" customFormat="1" ht="27" customHeight="1" x14ac:dyDescent="0.25">
      <c r="A24" s="97"/>
      <c r="B24" s="98" t="s">
        <v>13</v>
      </c>
      <c r="C24" s="99" t="s">
        <v>275</v>
      </c>
      <c r="D24" s="99"/>
      <c r="E24" s="99"/>
      <c r="F24" s="100"/>
      <c r="G24" s="257">
        <f>SUM(G25:G27)</f>
        <v>80113988</v>
      </c>
      <c r="H24" s="257">
        <f>SUM(H25:H27)</f>
        <v>75162186</v>
      </c>
      <c r="I24" s="64">
        <f t="shared" si="1"/>
        <v>4951802</v>
      </c>
      <c r="J24" s="73">
        <f t="shared" si="0"/>
        <v>6.5881559112716606E-2</v>
      </c>
    </row>
    <row r="25" spans="1:10" s="63" customFormat="1" ht="27" customHeight="1" x14ac:dyDescent="0.25">
      <c r="A25" s="101"/>
      <c r="B25" s="102"/>
      <c r="C25" s="103"/>
      <c r="D25" s="102" t="s">
        <v>19</v>
      </c>
      <c r="E25" s="103" t="s">
        <v>276</v>
      </c>
      <c r="F25" s="104"/>
      <c r="G25" s="273">
        <v>651213</v>
      </c>
      <c r="H25" s="258">
        <v>0</v>
      </c>
      <c r="I25" s="62">
        <f t="shared" si="1"/>
        <v>651213</v>
      </c>
      <c r="J25" s="72" t="str">
        <f t="shared" si="0"/>
        <v xml:space="preserve">-    </v>
      </c>
    </row>
    <row r="26" spans="1:10" s="63" customFormat="1" ht="27" customHeight="1" x14ac:dyDescent="0.25">
      <c r="A26" s="101"/>
      <c r="B26" s="102"/>
      <c r="C26" s="103"/>
      <c r="D26" s="102" t="s">
        <v>20</v>
      </c>
      <c r="E26" s="103" t="s">
        <v>176</v>
      </c>
      <c r="F26" s="104"/>
      <c r="G26" s="273">
        <v>0</v>
      </c>
      <c r="H26" s="258">
        <v>0</v>
      </c>
      <c r="I26" s="62">
        <f t="shared" si="1"/>
        <v>0</v>
      </c>
      <c r="J26" s="72" t="str">
        <f t="shared" si="0"/>
        <v xml:space="preserve">-    </v>
      </c>
    </row>
    <row r="27" spans="1:10" s="63" customFormat="1" ht="27" customHeight="1" x14ac:dyDescent="0.25">
      <c r="A27" s="101"/>
      <c r="B27" s="102"/>
      <c r="C27" s="103"/>
      <c r="D27" s="102" t="s">
        <v>61</v>
      </c>
      <c r="E27" s="103" t="s">
        <v>175</v>
      </c>
      <c r="F27" s="105"/>
      <c r="G27" s="273">
        <v>79462775</v>
      </c>
      <c r="H27" s="258">
        <v>75162186</v>
      </c>
      <c r="I27" s="62">
        <f t="shared" si="1"/>
        <v>4300589</v>
      </c>
      <c r="J27" s="72">
        <f t="shared" si="0"/>
        <v>5.721745506443892E-2</v>
      </c>
    </row>
    <row r="28" spans="1:10" s="61" customFormat="1" ht="27" customHeight="1" x14ac:dyDescent="0.25">
      <c r="A28" s="107"/>
      <c r="B28" s="98" t="s">
        <v>14</v>
      </c>
      <c r="C28" s="99" t="s">
        <v>171</v>
      </c>
      <c r="D28" s="99"/>
      <c r="E28" s="99"/>
      <c r="F28" s="100"/>
      <c r="G28" s="276">
        <v>0</v>
      </c>
      <c r="H28" s="257">
        <v>0</v>
      </c>
      <c r="I28" s="64">
        <f t="shared" si="1"/>
        <v>0</v>
      </c>
      <c r="J28" s="73" t="str">
        <f t="shared" si="0"/>
        <v xml:space="preserve">-    </v>
      </c>
    </row>
    <row r="29" spans="1:10" s="61" customFormat="1" ht="27" customHeight="1" x14ac:dyDescent="0.25">
      <c r="A29" s="107"/>
      <c r="B29" s="98" t="s">
        <v>24</v>
      </c>
      <c r="C29" s="99" t="s">
        <v>277</v>
      </c>
      <c r="D29" s="99"/>
      <c r="E29" s="99"/>
      <c r="F29" s="100"/>
      <c r="G29" s="276">
        <v>0</v>
      </c>
      <c r="H29" s="257">
        <v>0</v>
      </c>
      <c r="I29" s="64">
        <f t="shared" si="1"/>
        <v>0</v>
      </c>
      <c r="J29" s="73" t="str">
        <f t="shared" si="0"/>
        <v xml:space="preserve">-    </v>
      </c>
    </row>
    <row r="30" spans="1:10" s="61" customFormat="1" ht="27" customHeight="1" x14ac:dyDescent="0.25">
      <c r="A30" s="107"/>
      <c r="B30" s="98" t="s">
        <v>26</v>
      </c>
      <c r="C30" s="99" t="s">
        <v>193</v>
      </c>
      <c r="D30" s="99"/>
      <c r="E30" s="99"/>
      <c r="F30" s="100"/>
      <c r="G30" s="276">
        <v>0</v>
      </c>
      <c r="H30" s="257">
        <v>0</v>
      </c>
      <c r="I30" s="64">
        <f t="shared" si="1"/>
        <v>0</v>
      </c>
      <c r="J30" s="73" t="str">
        <f t="shared" si="0"/>
        <v xml:space="preserve">-    </v>
      </c>
    </row>
    <row r="31" spans="1:10" s="61" customFormat="1" ht="29.25" customHeight="1" x14ac:dyDescent="0.25">
      <c r="A31" s="107"/>
      <c r="B31" s="98" t="s">
        <v>27</v>
      </c>
      <c r="C31" s="195" t="s">
        <v>190</v>
      </c>
      <c r="D31" s="193"/>
      <c r="E31" s="193"/>
      <c r="F31" s="194"/>
      <c r="G31" s="276">
        <v>0</v>
      </c>
      <c r="H31" s="257">
        <v>0</v>
      </c>
      <c r="I31" s="64">
        <f t="shared" si="1"/>
        <v>0</v>
      </c>
      <c r="J31" s="73" t="str">
        <f t="shared" si="0"/>
        <v xml:space="preserve">-    </v>
      </c>
    </row>
    <row r="32" spans="1:10" s="61" customFormat="1" ht="27" customHeight="1" x14ac:dyDescent="0.25">
      <c r="A32" s="107"/>
      <c r="B32" s="98" t="s">
        <v>52</v>
      </c>
      <c r="C32" s="99" t="s">
        <v>122</v>
      </c>
      <c r="D32" s="99"/>
      <c r="E32" s="99"/>
      <c r="F32" s="100"/>
      <c r="G32" s="276">
        <v>0</v>
      </c>
      <c r="H32" s="257">
        <v>0</v>
      </c>
      <c r="I32" s="64">
        <f t="shared" si="1"/>
        <v>0</v>
      </c>
      <c r="J32" s="73" t="str">
        <f t="shared" si="0"/>
        <v xml:space="preserve">-    </v>
      </c>
    </row>
    <row r="33" spans="1:10" s="61" customFormat="1" ht="27" customHeight="1" x14ac:dyDescent="0.25">
      <c r="A33" s="108"/>
      <c r="B33" s="331" t="s">
        <v>157</v>
      </c>
      <c r="C33" s="331"/>
      <c r="D33" s="331"/>
      <c r="E33" s="331"/>
      <c r="F33" s="332"/>
      <c r="G33" s="76">
        <f>G7+G22+G23+G24+SUM(G28:G32)</f>
        <v>182298287</v>
      </c>
      <c r="H33" s="76">
        <f>H7+H22+H23+H24+SUM(H28:H32)</f>
        <v>182657687</v>
      </c>
      <c r="I33" s="77">
        <f t="shared" si="1"/>
        <v>-359400</v>
      </c>
      <c r="J33" s="83">
        <f t="shared" si="0"/>
        <v>-1.9676149736857227E-3</v>
      </c>
    </row>
    <row r="34" spans="1:10" s="63" customFormat="1" ht="9" customHeight="1" x14ac:dyDescent="0.25">
      <c r="A34" s="109"/>
      <c r="B34" s="102"/>
      <c r="C34" s="103"/>
      <c r="D34" s="103"/>
      <c r="E34" s="103"/>
      <c r="F34" s="104"/>
      <c r="G34" s="273"/>
      <c r="H34" s="258"/>
      <c r="I34" s="62"/>
      <c r="J34" s="72"/>
    </row>
    <row r="35" spans="1:10" s="61" customFormat="1" ht="27" customHeight="1" x14ac:dyDescent="0.25">
      <c r="A35" s="97" t="s">
        <v>29</v>
      </c>
      <c r="B35" s="110" t="s">
        <v>105</v>
      </c>
      <c r="C35" s="111"/>
      <c r="D35" s="111"/>
      <c r="E35" s="111"/>
      <c r="F35" s="112"/>
      <c r="G35" s="276"/>
      <c r="H35" s="257"/>
      <c r="I35" s="64"/>
      <c r="J35" s="73"/>
    </row>
    <row r="36" spans="1:10" s="61" customFormat="1" ht="27" customHeight="1" x14ac:dyDescent="0.25">
      <c r="A36" s="107"/>
      <c r="B36" s="98" t="s">
        <v>9</v>
      </c>
      <c r="C36" s="99" t="s">
        <v>106</v>
      </c>
      <c r="D36" s="113"/>
      <c r="E36" s="99"/>
      <c r="F36" s="100"/>
      <c r="G36" s="257">
        <f>SUM(G37:G38)</f>
        <v>150901.79999999999</v>
      </c>
      <c r="H36" s="257">
        <f>SUM(H37:H38)</f>
        <v>175462</v>
      </c>
      <c r="I36" s="64">
        <f t="shared" ref="I36:I83" si="2">G36-H36</f>
        <v>-24560.200000000012</v>
      </c>
      <c r="J36" s="73">
        <f t="shared" ref="J36:J83" si="3">IF(H36=0,"-    ",I36/H36)</f>
        <v>-0.1399744674060481</v>
      </c>
    </row>
    <row r="37" spans="1:10" s="63" customFormat="1" ht="27" customHeight="1" x14ac:dyDescent="0.25">
      <c r="A37" s="101"/>
      <c r="B37" s="102"/>
      <c r="C37" s="103"/>
      <c r="D37" s="102" t="s">
        <v>19</v>
      </c>
      <c r="E37" s="103" t="s">
        <v>123</v>
      </c>
      <c r="F37" s="104"/>
      <c r="G37" s="273">
        <v>0</v>
      </c>
      <c r="H37" s="258">
        <v>0</v>
      </c>
      <c r="I37" s="62">
        <f t="shared" si="2"/>
        <v>0</v>
      </c>
      <c r="J37" s="72" t="str">
        <f t="shared" si="3"/>
        <v xml:space="preserve">-    </v>
      </c>
    </row>
    <row r="38" spans="1:10" s="63" customFormat="1" ht="27" customHeight="1" x14ac:dyDescent="0.25">
      <c r="A38" s="101"/>
      <c r="B38" s="102"/>
      <c r="C38" s="103"/>
      <c r="D38" s="102" t="s">
        <v>20</v>
      </c>
      <c r="E38" s="103" t="s">
        <v>124</v>
      </c>
      <c r="F38" s="104"/>
      <c r="G38" s="273">
        <v>150901.79999999999</v>
      </c>
      <c r="H38" s="258">
        <v>175462</v>
      </c>
      <c r="I38" s="62">
        <f t="shared" si="2"/>
        <v>-24560.200000000012</v>
      </c>
      <c r="J38" s="72">
        <f t="shared" si="3"/>
        <v>-0.1399744674060481</v>
      </c>
    </row>
    <row r="39" spans="1:10" s="61" customFormat="1" ht="27" customHeight="1" x14ac:dyDescent="0.25">
      <c r="A39" s="107"/>
      <c r="B39" s="98" t="s">
        <v>11</v>
      </c>
      <c r="C39" s="99" t="s">
        <v>278</v>
      </c>
      <c r="D39" s="113"/>
      <c r="E39" s="99"/>
      <c r="F39" s="100"/>
      <c r="G39" s="257">
        <f>SUM(G40:G56)</f>
        <v>161709572.04999998</v>
      </c>
      <c r="H39" s="257">
        <f>SUM(H40:H56)</f>
        <v>151160312</v>
      </c>
      <c r="I39" s="64">
        <f t="shared" si="2"/>
        <v>10549260.049999982</v>
      </c>
      <c r="J39" s="73">
        <f t="shared" si="3"/>
        <v>6.9788556999008988E-2</v>
      </c>
    </row>
    <row r="40" spans="1:10" s="63" customFormat="1" ht="27" customHeight="1" x14ac:dyDescent="0.25">
      <c r="A40" s="109"/>
      <c r="B40" s="102"/>
      <c r="C40" s="103"/>
      <c r="D40" s="102" t="s">
        <v>19</v>
      </c>
      <c r="E40" s="103" t="s">
        <v>194</v>
      </c>
      <c r="F40" s="104"/>
      <c r="G40" s="273">
        <v>1100125.0900000001</v>
      </c>
      <c r="H40" s="258">
        <v>216156</v>
      </c>
      <c r="I40" s="62">
        <f t="shared" si="2"/>
        <v>883969.09000000008</v>
      </c>
      <c r="J40" s="72">
        <f t="shared" si="3"/>
        <v>4.0894959658764973</v>
      </c>
    </row>
    <row r="41" spans="1:10" s="63" customFormat="1" ht="27" customHeight="1" x14ac:dyDescent="0.25">
      <c r="A41" s="109"/>
      <c r="B41" s="102"/>
      <c r="C41" s="103"/>
      <c r="D41" s="102" t="s">
        <v>20</v>
      </c>
      <c r="E41" s="103" t="s">
        <v>195</v>
      </c>
      <c r="F41" s="104"/>
      <c r="G41" s="273">
        <v>1811947.39</v>
      </c>
      <c r="H41" s="258">
        <v>927979</v>
      </c>
      <c r="I41" s="62">
        <f t="shared" si="2"/>
        <v>883968.3899999999</v>
      </c>
      <c r="J41" s="72">
        <f t="shared" si="3"/>
        <v>0.95257370048244616</v>
      </c>
    </row>
    <row r="42" spans="1:10" s="63" customFormat="1" ht="27" customHeight="1" x14ac:dyDescent="0.25">
      <c r="A42" s="109"/>
      <c r="B42" s="102"/>
      <c r="C42" s="114"/>
      <c r="D42" s="102" t="s">
        <v>61</v>
      </c>
      <c r="E42" s="103" t="s">
        <v>246</v>
      </c>
      <c r="F42" s="104"/>
      <c r="G42" s="273">
        <v>35308477.910000004</v>
      </c>
      <c r="H42" s="258">
        <v>31026534</v>
      </c>
      <c r="I42" s="62">
        <f t="shared" si="2"/>
        <v>4281943.9100000039</v>
      </c>
      <c r="J42" s="72">
        <f t="shared" si="3"/>
        <v>0.13800909602084474</v>
      </c>
    </row>
    <row r="43" spans="1:10" s="63" customFormat="1" ht="27" customHeight="1" x14ac:dyDescent="0.25">
      <c r="A43" s="109"/>
      <c r="B43" s="102"/>
      <c r="C43" s="114"/>
      <c r="D43" s="102" t="s">
        <v>107</v>
      </c>
      <c r="E43" s="103" t="s">
        <v>250</v>
      </c>
      <c r="F43" s="104"/>
      <c r="G43" s="273">
        <v>0</v>
      </c>
      <c r="H43" s="258">
        <v>0</v>
      </c>
      <c r="I43" s="62">
        <f t="shared" si="2"/>
        <v>0</v>
      </c>
      <c r="J43" s="72" t="str">
        <f t="shared" si="3"/>
        <v xml:space="preserve">-    </v>
      </c>
    </row>
    <row r="44" spans="1:10" s="63" customFormat="1" ht="27" customHeight="1" x14ac:dyDescent="0.25">
      <c r="A44" s="109"/>
      <c r="B44" s="102"/>
      <c r="C44" s="114"/>
      <c r="D44" s="102" t="s">
        <v>109</v>
      </c>
      <c r="E44" s="103" t="s">
        <v>249</v>
      </c>
      <c r="F44" s="104"/>
      <c r="G44" s="273">
        <v>0</v>
      </c>
      <c r="H44" s="258">
        <v>0</v>
      </c>
      <c r="I44" s="62">
        <f t="shared" si="2"/>
        <v>0</v>
      </c>
      <c r="J44" s="72" t="str">
        <f t="shared" si="3"/>
        <v xml:space="preserve">-    </v>
      </c>
    </row>
    <row r="45" spans="1:10" s="63" customFormat="1" ht="27" customHeight="1" x14ac:dyDescent="0.25">
      <c r="A45" s="109"/>
      <c r="B45" s="102"/>
      <c r="C45" s="114"/>
      <c r="D45" s="102" t="s">
        <v>125</v>
      </c>
      <c r="E45" s="103" t="s">
        <v>248</v>
      </c>
      <c r="F45" s="104"/>
      <c r="G45" s="273">
        <v>0</v>
      </c>
      <c r="H45" s="258">
        <v>0</v>
      </c>
      <c r="I45" s="62">
        <f t="shared" si="2"/>
        <v>0</v>
      </c>
      <c r="J45" s="72" t="str">
        <f t="shared" si="3"/>
        <v xml:space="preserve">-    </v>
      </c>
    </row>
    <row r="46" spans="1:10" s="63" customFormat="1" ht="27" customHeight="1" x14ac:dyDescent="0.25">
      <c r="A46" s="109"/>
      <c r="B46" s="102"/>
      <c r="C46" s="114"/>
      <c r="D46" s="102" t="s">
        <v>126</v>
      </c>
      <c r="E46" s="103" t="s">
        <v>247</v>
      </c>
      <c r="F46" s="104"/>
      <c r="G46" s="273">
        <v>108863938.11999999</v>
      </c>
      <c r="H46" s="258">
        <v>104135098</v>
      </c>
      <c r="I46" s="62">
        <f t="shared" si="2"/>
        <v>4728840.1199999899</v>
      </c>
      <c r="J46" s="72">
        <f t="shared" si="3"/>
        <v>4.541062726036893E-2</v>
      </c>
    </row>
    <row r="47" spans="1:10" s="63" customFormat="1" ht="27" customHeight="1" x14ac:dyDescent="0.25">
      <c r="A47" s="109"/>
      <c r="B47" s="102"/>
      <c r="C47" s="114"/>
      <c r="D47" s="102" t="s">
        <v>127</v>
      </c>
      <c r="E47" s="103" t="s">
        <v>243</v>
      </c>
      <c r="F47" s="104"/>
      <c r="G47" s="273">
        <v>0</v>
      </c>
      <c r="H47" s="258">
        <v>0</v>
      </c>
      <c r="I47" s="64">
        <f t="shared" si="2"/>
        <v>0</v>
      </c>
      <c r="J47" s="73" t="str">
        <f t="shared" si="3"/>
        <v xml:space="preserve">-    </v>
      </c>
    </row>
    <row r="48" spans="1:10" s="63" customFormat="1" ht="27" customHeight="1" x14ac:dyDescent="0.25">
      <c r="A48" s="109"/>
      <c r="B48" s="102"/>
      <c r="C48" s="114"/>
      <c r="D48" s="102" t="s">
        <v>128</v>
      </c>
      <c r="E48" s="103" t="s">
        <v>231</v>
      </c>
      <c r="F48" s="104"/>
      <c r="G48" s="273">
        <v>4402664</v>
      </c>
      <c r="H48" s="258">
        <v>4281938</v>
      </c>
      <c r="I48" s="64">
        <f t="shared" si="2"/>
        <v>120726</v>
      </c>
      <c r="J48" s="73">
        <f t="shared" si="3"/>
        <v>2.8194242887216021E-2</v>
      </c>
    </row>
    <row r="49" spans="1:10" s="63" customFormat="1" ht="27" customHeight="1" x14ac:dyDescent="0.25">
      <c r="A49" s="109"/>
      <c r="B49" s="102"/>
      <c r="C49" s="114"/>
      <c r="D49" s="102" t="s">
        <v>129</v>
      </c>
      <c r="E49" s="103" t="s">
        <v>232</v>
      </c>
      <c r="F49" s="104"/>
      <c r="G49" s="273">
        <v>1762746.1</v>
      </c>
      <c r="H49" s="258">
        <v>878777</v>
      </c>
      <c r="I49" s="64">
        <f t="shared" si="2"/>
        <v>883969.10000000009</v>
      </c>
      <c r="J49" s="73">
        <f t="shared" si="3"/>
        <v>1.0059083248651253</v>
      </c>
    </row>
    <row r="50" spans="1:10" s="63" customFormat="1" ht="27" customHeight="1" x14ac:dyDescent="0.25">
      <c r="A50" s="109"/>
      <c r="B50" s="102"/>
      <c r="C50" s="114"/>
      <c r="D50" s="102" t="s">
        <v>130</v>
      </c>
      <c r="E50" s="103" t="s">
        <v>233</v>
      </c>
      <c r="F50" s="104"/>
      <c r="G50" s="273">
        <v>991798.44</v>
      </c>
      <c r="H50" s="258">
        <v>101830</v>
      </c>
      <c r="I50" s="62">
        <f t="shared" si="2"/>
        <v>889968.44</v>
      </c>
      <c r="J50" s="72">
        <f t="shared" si="3"/>
        <v>8.7397470293626629</v>
      </c>
    </row>
    <row r="51" spans="1:10" s="63" customFormat="1" ht="27" customHeight="1" x14ac:dyDescent="0.25">
      <c r="A51" s="109"/>
      <c r="B51" s="102"/>
      <c r="C51" s="114"/>
      <c r="D51" s="102" t="s">
        <v>234</v>
      </c>
      <c r="E51" s="103" t="s">
        <v>235</v>
      </c>
      <c r="F51" s="104"/>
      <c r="G51" s="273">
        <v>1467875</v>
      </c>
      <c r="H51" s="258">
        <v>1498000</v>
      </c>
      <c r="I51" s="62">
        <f t="shared" si="2"/>
        <v>-30125</v>
      </c>
      <c r="J51" s="72">
        <f t="shared" si="3"/>
        <v>-2.0110146862483309E-2</v>
      </c>
    </row>
    <row r="52" spans="1:10" s="63" customFormat="1" ht="27" customHeight="1" x14ac:dyDescent="0.25">
      <c r="A52" s="109"/>
      <c r="B52" s="102"/>
      <c r="C52" s="114"/>
      <c r="D52" s="102" t="s">
        <v>236</v>
      </c>
      <c r="E52" s="103" t="s">
        <v>237</v>
      </c>
      <c r="F52" s="104"/>
      <c r="G52" s="273">
        <v>0</v>
      </c>
      <c r="H52" s="258">
        <v>0</v>
      </c>
      <c r="I52" s="64">
        <f t="shared" si="2"/>
        <v>0</v>
      </c>
      <c r="J52" s="73" t="str">
        <f t="shared" si="3"/>
        <v xml:space="preserve">-    </v>
      </c>
    </row>
    <row r="53" spans="1:10" s="63" customFormat="1" ht="27" customHeight="1" x14ac:dyDescent="0.25">
      <c r="A53" s="109"/>
      <c r="B53" s="102"/>
      <c r="C53" s="114"/>
      <c r="D53" s="102" t="s">
        <v>238</v>
      </c>
      <c r="E53" s="103" t="s">
        <v>239</v>
      </c>
      <c r="F53" s="104"/>
      <c r="G53" s="273">
        <v>6000000</v>
      </c>
      <c r="H53" s="258">
        <v>7500000</v>
      </c>
      <c r="I53" s="64">
        <f t="shared" si="2"/>
        <v>-1500000</v>
      </c>
      <c r="J53" s="73">
        <f t="shared" si="3"/>
        <v>-0.2</v>
      </c>
    </row>
    <row r="54" spans="1:10" s="63" customFormat="1" ht="27" customHeight="1" x14ac:dyDescent="0.25">
      <c r="A54" s="109"/>
      <c r="B54" s="115"/>
      <c r="C54" s="116"/>
      <c r="D54" s="102" t="s">
        <v>240</v>
      </c>
      <c r="E54" s="116" t="s">
        <v>279</v>
      </c>
      <c r="F54" s="105"/>
      <c r="G54" s="273">
        <v>0</v>
      </c>
      <c r="H54" s="258">
        <v>0</v>
      </c>
      <c r="I54" s="62">
        <f t="shared" si="2"/>
        <v>0</v>
      </c>
      <c r="J54" s="72" t="str">
        <f t="shared" si="3"/>
        <v xml:space="preserve">-    </v>
      </c>
    </row>
    <row r="55" spans="1:10" s="63" customFormat="1" ht="27" customHeight="1" x14ac:dyDescent="0.25">
      <c r="A55" s="109"/>
      <c r="B55" s="115"/>
      <c r="C55" s="116"/>
      <c r="D55" s="102" t="s">
        <v>241</v>
      </c>
      <c r="E55" s="116" t="s">
        <v>244</v>
      </c>
      <c r="F55" s="105"/>
      <c r="G55" s="273">
        <v>0</v>
      </c>
      <c r="H55" s="258">
        <v>594000</v>
      </c>
      <c r="I55" s="64">
        <f t="shared" si="2"/>
        <v>-594000</v>
      </c>
      <c r="J55" s="73">
        <f t="shared" si="3"/>
        <v>-1</v>
      </c>
    </row>
    <row r="56" spans="1:10" s="63" customFormat="1" ht="27" customHeight="1" x14ac:dyDescent="0.25">
      <c r="A56" s="109"/>
      <c r="B56" s="115"/>
      <c r="C56" s="116"/>
      <c r="D56" s="102" t="s">
        <v>242</v>
      </c>
      <c r="E56" s="116" t="s">
        <v>245</v>
      </c>
      <c r="F56" s="105"/>
      <c r="G56" s="273">
        <v>0</v>
      </c>
      <c r="H56" s="258">
        <v>0</v>
      </c>
      <c r="I56" s="64">
        <f t="shared" si="2"/>
        <v>0</v>
      </c>
      <c r="J56" s="73" t="str">
        <f t="shared" si="3"/>
        <v xml:space="preserve">-    </v>
      </c>
    </row>
    <row r="57" spans="1:10" s="63" customFormat="1" ht="27" customHeight="1" x14ac:dyDescent="0.25">
      <c r="A57" s="109"/>
      <c r="B57" s="98" t="s">
        <v>12</v>
      </c>
      <c r="C57" s="99" t="s">
        <v>196</v>
      </c>
      <c r="D57" s="170"/>
      <c r="E57" s="169"/>
      <c r="F57" s="171"/>
      <c r="G57" s="257">
        <f>SUM(G58:G60)</f>
        <v>6776842.5700000003</v>
      </c>
      <c r="H57" s="257">
        <f>SUM(H58:H60)</f>
        <v>6110372</v>
      </c>
      <c r="I57" s="64">
        <f t="shared" si="2"/>
        <v>666470.5700000003</v>
      </c>
      <c r="J57" s="73">
        <f t="shared" si="3"/>
        <v>0.10907201230956157</v>
      </c>
    </row>
    <row r="58" spans="1:10" s="63" customFormat="1" ht="27" customHeight="1" x14ac:dyDescent="0.25">
      <c r="A58" s="109"/>
      <c r="B58" s="98"/>
      <c r="C58" s="99"/>
      <c r="D58" s="102" t="s">
        <v>19</v>
      </c>
      <c r="E58" s="116" t="s">
        <v>280</v>
      </c>
      <c r="F58" s="171"/>
      <c r="G58" s="273">
        <v>6776842.5700000003</v>
      </c>
      <c r="H58" s="258">
        <v>6110372</v>
      </c>
      <c r="I58" s="64">
        <f t="shared" si="2"/>
        <v>666470.5700000003</v>
      </c>
      <c r="J58" s="73">
        <f t="shared" si="3"/>
        <v>0.10907201230956157</v>
      </c>
    </row>
    <row r="59" spans="1:10" s="63" customFormat="1" ht="27" customHeight="1" x14ac:dyDescent="0.25">
      <c r="A59" s="109"/>
      <c r="B59" s="191"/>
      <c r="C59" s="102"/>
      <c r="D59" s="102" t="s">
        <v>20</v>
      </c>
      <c r="E59" s="116" t="s">
        <v>251</v>
      </c>
      <c r="F59" s="171"/>
      <c r="G59" s="273">
        <v>0</v>
      </c>
      <c r="H59" s="258">
        <v>0</v>
      </c>
      <c r="I59" s="64">
        <f t="shared" si="2"/>
        <v>0</v>
      </c>
      <c r="J59" s="73" t="str">
        <f t="shared" si="3"/>
        <v xml:space="preserve">-    </v>
      </c>
    </row>
    <row r="60" spans="1:10" s="63" customFormat="1" ht="27" customHeight="1" x14ac:dyDescent="0.25">
      <c r="A60" s="109"/>
      <c r="B60" s="191"/>
      <c r="C60" s="102"/>
      <c r="D60" s="102" t="s">
        <v>61</v>
      </c>
      <c r="E60" s="116" t="s">
        <v>252</v>
      </c>
      <c r="F60" s="171"/>
      <c r="G60" s="273">
        <v>0</v>
      </c>
      <c r="H60" s="258">
        <v>0</v>
      </c>
      <c r="I60" s="64">
        <f t="shared" si="2"/>
        <v>0</v>
      </c>
      <c r="J60" s="73" t="str">
        <f t="shared" si="3"/>
        <v xml:space="preserve">-    </v>
      </c>
    </row>
    <row r="61" spans="1:10" s="63" customFormat="1" ht="27" customHeight="1" x14ac:dyDescent="0.25">
      <c r="A61" s="109"/>
      <c r="B61" s="98" t="s">
        <v>13</v>
      </c>
      <c r="C61" s="117" t="s">
        <v>253</v>
      </c>
      <c r="D61" s="102"/>
      <c r="E61" s="119"/>
      <c r="F61" s="118"/>
      <c r="G61" s="276">
        <v>0</v>
      </c>
      <c r="H61" s="257">
        <v>0</v>
      </c>
      <c r="I61" s="64">
        <f t="shared" si="2"/>
        <v>0</v>
      </c>
      <c r="J61" s="73" t="str">
        <f t="shared" si="3"/>
        <v xml:space="preserve">-    </v>
      </c>
    </row>
    <row r="62" spans="1:10" s="61" customFormat="1" ht="27" customHeight="1" x14ac:dyDescent="0.25">
      <c r="A62" s="109"/>
      <c r="B62" s="98" t="s">
        <v>14</v>
      </c>
      <c r="C62" s="117" t="s">
        <v>185</v>
      </c>
      <c r="D62" s="98"/>
      <c r="E62" s="169"/>
      <c r="F62" s="171"/>
      <c r="G62" s="276">
        <v>0</v>
      </c>
      <c r="H62" s="257">
        <v>0</v>
      </c>
      <c r="I62" s="64">
        <f t="shared" si="2"/>
        <v>0</v>
      </c>
      <c r="J62" s="73" t="str">
        <f t="shared" si="3"/>
        <v xml:space="preserve">-    </v>
      </c>
    </row>
    <row r="63" spans="1:10" s="61" customFormat="1" ht="27" customHeight="1" x14ac:dyDescent="0.25">
      <c r="A63" s="109"/>
      <c r="B63" s="98" t="s">
        <v>24</v>
      </c>
      <c r="C63" s="117" t="s">
        <v>132</v>
      </c>
      <c r="D63" s="111"/>
      <c r="E63" s="117"/>
      <c r="F63" s="118"/>
      <c r="G63" s="257">
        <f>SUM(G64:G68)</f>
        <v>0</v>
      </c>
      <c r="H63" s="257">
        <f>SUM(H64:H68)</f>
        <v>0</v>
      </c>
      <c r="I63" s="64">
        <f t="shared" si="2"/>
        <v>0</v>
      </c>
      <c r="J63" s="73" t="str">
        <f t="shared" si="3"/>
        <v xml:space="preserve">-    </v>
      </c>
    </row>
    <row r="64" spans="1:10" s="63" customFormat="1" ht="27" customHeight="1" x14ac:dyDescent="0.25">
      <c r="A64" s="109"/>
      <c r="B64" s="102"/>
      <c r="C64" s="119"/>
      <c r="D64" s="102" t="s">
        <v>19</v>
      </c>
      <c r="E64" s="103" t="s">
        <v>133</v>
      </c>
      <c r="F64" s="120"/>
      <c r="G64" s="273">
        <v>0</v>
      </c>
      <c r="H64" s="258">
        <v>0</v>
      </c>
      <c r="I64" s="62">
        <f t="shared" si="2"/>
        <v>0</v>
      </c>
      <c r="J64" s="72" t="str">
        <f t="shared" si="3"/>
        <v xml:space="preserve">-    </v>
      </c>
    </row>
    <row r="65" spans="1:10" s="63" customFormat="1" ht="27" customHeight="1" x14ac:dyDescent="0.25">
      <c r="A65" s="109"/>
      <c r="B65" s="102"/>
      <c r="C65" s="119"/>
      <c r="D65" s="102" t="s">
        <v>20</v>
      </c>
      <c r="E65" s="103" t="s">
        <v>134</v>
      </c>
      <c r="F65" s="120"/>
      <c r="G65" s="273">
        <v>0</v>
      </c>
      <c r="H65" s="258">
        <v>0</v>
      </c>
      <c r="I65" s="62">
        <f t="shared" si="2"/>
        <v>0</v>
      </c>
      <c r="J65" s="72" t="str">
        <f t="shared" si="3"/>
        <v xml:space="preserve">-    </v>
      </c>
    </row>
    <row r="66" spans="1:10" s="63" customFormat="1" ht="27" customHeight="1" x14ac:dyDescent="0.25">
      <c r="A66" s="109"/>
      <c r="B66" s="102"/>
      <c r="C66" s="119"/>
      <c r="D66" s="102" t="s">
        <v>61</v>
      </c>
      <c r="E66" s="103" t="s">
        <v>135</v>
      </c>
      <c r="F66" s="120"/>
      <c r="G66" s="273">
        <v>0</v>
      </c>
      <c r="H66" s="258">
        <v>0</v>
      </c>
      <c r="I66" s="62">
        <f t="shared" si="2"/>
        <v>0</v>
      </c>
      <c r="J66" s="72" t="str">
        <f t="shared" si="3"/>
        <v xml:space="preserve">-    </v>
      </c>
    </row>
    <row r="67" spans="1:10" s="63" customFormat="1" ht="27" customHeight="1" x14ac:dyDescent="0.25">
      <c r="A67" s="109"/>
      <c r="B67" s="102"/>
      <c r="C67" s="119"/>
      <c r="D67" s="102" t="s">
        <v>107</v>
      </c>
      <c r="E67" s="103" t="s">
        <v>136</v>
      </c>
      <c r="F67" s="120"/>
      <c r="G67" s="273">
        <v>0</v>
      </c>
      <c r="H67" s="258">
        <v>0</v>
      </c>
      <c r="I67" s="62">
        <f t="shared" si="2"/>
        <v>0</v>
      </c>
      <c r="J67" s="72" t="str">
        <f t="shared" si="3"/>
        <v xml:space="preserve">-    </v>
      </c>
    </row>
    <row r="68" spans="1:10" s="63" customFormat="1" ht="27" customHeight="1" x14ac:dyDescent="0.25">
      <c r="A68" s="109"/>
      <c r="B68" s="102"/>
      <c r="C68" s="119"/>
      <c r="D68" s="102" t="s">
        <v>109</v>
      </c>
      <c r="E68" s="103" t="s">
        <v>137</v>
      </c>
      <c r="F68" s="120"/>
      <c r="G68" s="273">
        <v>0</v>
      </c>
      <c r="H68" s="258">
        <v>0</v>
      </c>
      <c r="I68" s="62">
        <f t="shared" si="2"/>
        <v>0</v>
      </c>
      <c r="J68" s="72" t="str">
        <f t="shared" si="3"/>
        <v xml:space="preserve">-    </v>
      </c>
    </row>
    <row r="69" spans="1:10" s="63" customFormat="1" ht="27" customHeight="1" x14ac:dyDescent="0.25">
      <c r="A69" s="109"/>
      <c r="B69" s="98" t="s">
        <v>26</v>
      </c>
      <c r="C69" s="117" t="s">
        <v>108</v>
      </c>
      <c r="D69" s="172"/>
      <c r="E69" s="169"/>
      <c r="F69" s="171"/>
      <c r="G69" s="273">
        <v>0</v>
      </c>
      <c r="H69" s="258">
        <v>0</v>
      </c>
      <c r="I69" s="64">
        <f t="shared" si="2"/>
        <v>0</v>
      </c>
      <c r="J69" s="73" t="str">
        <f t="shared" si="3"/>
        <v xml:space="preserve">-    </v>
      </c>
    </row>
    <row r="70" spans="1:10" s="61" customFormat="1" ht="27" customHeight="1" x14ac:dyDescent="0.25">
      <c r="A70" s="109"/>
      <c r="B70" s="98" t="s">
        <v>27</v>
      </c>
      <c r="C70" s="117" t="s">
        <v>138</v>
      </c>
      <c r="D70" s="111"/>
      <c r="E70" s="117"/>
      <c r="F70" s="118"/>
      <c r="G70" s="257">
        <f>SUM(G71:G73)</f>
        <v>0</v>
      </c>
      <c r="H70" s="257">
        <f>SUM(H71:H73)</f>
        <v>0</v>
      </c>
      <c r="I70" s="64">
        <f t="shared" si="2"/>
        <v>0</v>
      </c>
      <c r="J70" s="73" t="str">
        <f t="shared" si="3"/>
        <v xml:space="preserve">-    </v>
      </c>
    </row>
    <row r="71" spans="1:10" s="63" customFormat="1" ht="27" customHeight="1" x14ac:dyDescent="0.25">
      <c r="A71" s="109"/>
      <c r="B71" s="102"/>
      <c r="C71" s="119"/>
      <c r="D71" s="102" t="s">
        <v>19</v>
      </c>
      <c r="E71" s="103" t="s">
        <v>197</v>
      </c>
      <c r="F71" s="120"/>
      <c r="G71" s="273">
        <v>0</v>
      </c>
      <c r="H71" s="258">
        <v>0</v>
      </c>
      <c r="I71" s="62">
        <f t="shared" si="2"/>
        <v>0</v>
      </c>
      <c r="J71" s="72" t="str">
        <f t="shared" si="3"/>
        <v xml:space="preserve">-    </v>
      </c>
    </row>
    <row r="72" spans="1:10" s="61" customFormat="1" ht="27" customHeight="1" x14ac:dyDescent="0.25">
      <c r="A72" s="107"/>
      <c r="B72" s="98"/>
      <c r="C72" s="117"/>
      <c r="D72" s="102" t="s">
        <v>20</v>
      </c>
      <c r="E72" s="103" t="s">
        <v>254</v>
      </c>
      <c r="F72" s="118"/>
      <c r="G72" s="273">
        <v>0</v>
      </c>
      <c r="H72" s="258">
        <v>0</v>
      </c>
      <c r="I72" s="64">
        <f t="shared" si="2"/>
        <v>0</v>
      </c>
      <c r="J72" s="73" t="str">
        <f t="shared" si="3"/>
        <v xml:space="preserve">-    </v>
      </c>
    </row>
    <row r="73" spans="1:10" s="61" customFormat="1" ht="27" customHeight="1" x14ac:dyDescent="0.25">
      <c r="A73" s="107"/>
      <c r="B73" s="98"/>
      <c r="C73" s="117"/>
      <c r="D73" s="102" t="s">
        <v>61</v>
      </c>
      <c r="E73" s="103" t="s">
        <v>255</v>
      </c>
      <c r="F73" s="118"/>
      <c r="G73" s="273">
        <v>0</v>
      </c>
      <c r="H73" s="258">
        <v>0</v>
      </c>
      <c r="I73" s="64">
        <f t="shared" si="2"/>
        <v>0</v>
      </c>
      <c r="J73" s="73" t="str">
        <f t="shared" si="3"/>
        <v xml:space="preserve">-    </v>
      </c>
    </row>
    <row r="74" spans="1:10" s="61" customFormat="1" ht="27" customHeight="1" x14ac:dyDescent="0.25">
      <c r="A74" s="107"/>
      <c r="B74" s="98" t="s">
        <v>52</v>
      </c>
      <c r="C74" s="117" t="s">
        <v>198</v>
      </c>
      <c r="D74" s="111"/>
      <c r="E74" s="117"/>
      <c r="F74" s="118"/>
      <c r="G74" s="276">
        <v>0</v>
      </c>
      <c r="H74" s="257">
        <v>0</v>
      </c>
      <c r="I74" s="64">
        <f t="shared" si="2"/>
        <v>0</v>
      </c>
      <c r="J74" s="73" t="str">
        <f t="shared" si="3"/>
        <v xml:space="preserve">-    </v>
      </c>
    </row>
    <row r="75" spans="1:10" s="61" customFormat="1" ht="27" customHeight="1" x14ac:dyDescent="0.25">
      <c r="A75" s="107"/>
      <c r="B75" s="98" t="s">
        <v>167</v>
      </c>
      <c r="C75" s="117" t="s">
        <v>110</v>
      </c>
      <c r="D75" s="111"/>
      <c r="E75" s="117"/>
      <c r="F75" s="118"/>
      <c r="G75" s="257">
        <f>SUM(G76:G77)</f>
        <v>0</v>
      </c>
      <c r="H75" s="257">
        <f>SUM(H76:H77)</f>
        <v>0</v>
      </c>
      <c r="I75" s="64">
        <f t="shared" si="2"/>
        <v>0</v>
      </c>
      <c r="J75" s="73" t="str">
        <f t="shared" si="3"/>
        <v xml:space="preserve">-    </v>
      </c>
    </row>
    <row r="76" spans="1:10" s="63" customFormat="1" ht="27" customHeight="1" x14ac:dyDescent="0.25">
      <c r="A76" s="121"/>
      <c r="B76" s="115"/>
      <c r="C76" s="119"/>
      <c r="D76" s="102" t="s">
        <v>19</v>
      </c>
      <c r="E76" s="119" t="s">
        <v>199</v>
      </c>
      <c r="F76" s="120"/>
      <c r="G76" s="273">
        <v>0</v>
      </c>
      <c r="H76" s="258">
        <v>0</v>
      </c>
      <c r="I76" s="62">
        <f t="shared" si="2"/>
        <v>0</v>
      </c>
      <c r="J76" s="72" t="str">
        <f t="shared" si="3"/>
        <v xml:space="preserve">-    </v>
      </c>
    </row>
    <row r="77" spans="1:10" s="63" customFormat="1" ht="27" customHeight="1" x14ac:dyDescent="0.25">
      <c r="A77" s="121"/>
      <c r="B77" s="115"/>
      <c r="C77" s="119"/>
      <c r="D77" s="102" t="s">
        <v>20</v>
      </c>
      <c r="E77" s="119" t="s">
        <v>200</v>
      </c>
      <c r="F77" s="120"/>
      <c r="G77" s="273">
        <v>0</v>
      </c>
      <c r="H77" s="258">
        <v>0</v>
      </c>
      <c r="I77" s="62">
        <f t="shared" si="2"/>
        <v>0</v>
      </c>
      <c r="J77" s="72" t="str">
        <f t="shared" si="3"/>
        <v xml:space="preserve">-    </v>
      </c>
    </row>
    <row r="78" spans="1:10" s="61" customFormat="1" ht="27" customHeight="1" x14ac:dyDescent="0.25">
      <c r="A78" s="121"/>
      <c r="B78" s="98" t="s">
        <v>168</v>
      </c>
      <c r="C78" s="117" t="s">
        <v>139</v>
      </c>
      <c r="D78" s="111"/>
      <c r="E78" s="117"/>
      <c r="F78" s="118"/>
      <c r="G78" s="257">
        <f>SUM(G79:G82)</f>
        <v>10744263.07</v>
      </c>
      <c r="H78" s="257">
        <f>SUM(H79:H82)</f>
        <v>8613501</v>
      </c>
      <c r="I78" s="64">
        <f t="shared" si="2"/>
        <v>2130762.0700000003</v>
      </c>
      <c r="J78" s="73">
        <f t="shared" si="3"/>
        <v>0.24737468190924924</v>
      </c>
    </row>
    <row r="79" spans="1:10" s="63" customFormat="1" ht="27" customHeight="1" x14ac:dyDescent="0.25">
      <c r="A79" s="121"/>
      <c r="B79" s="115"/>
      <c r="C79" s="119"/>
      <c r="D79" s="102" t="s">
        <v>19</v>
      </c>
      <c r="E79" s="119" t="s">
        <v>140</v>
      </c>
      <c r="F79" s="120"/>
      <c r="G79" s="273">
        <v>2514326.0699999998</v>
      </c>
      <c r="H79" s="258">
        <v>0</v>
      </c>
      <c r="I79" s="62">
        <f t="shared" si="2"/>
        <v>2514326.0699999998</v>
      </c>
      <c r="J79" s="72" t="str">
        <f t="shared" si="3"/>
        <v xml:space="preserve">-    </v>
      </c>
    </row>
    <row r="80" spans="1:10" s="63" customFormat="1" ht="27" customHeight="1" x14ac:dyDescent="0.25">
      <c r="A80" s="121"/>
      <c r="B80" s="115"/>
      <c r="C80" s="119"/>
      <c r="D80" s="102" t="s">
        <v>20</v>
      </c>
      <c r="E80" s="119" t="s">
        <v>256</v>
      </c>
      <c r="F80" s="120"/>
      <c r="G80" s="273">
        <v>0</v>
      </c>
      <c r="H80" s="258">
        <v>0</v>
      </c>
      <c r="I80" s="62">
        <f t="shared" si="2"/>
        <v>0</v>
      </c>
      <c r="J80" s="72" t="str">
        <f t="shared" si="3"/>
        <v xml:space="preserve">-    </v>
      </c>
    </row>
    <row r="81" spans="1:10" s="63" customFormat="1" ht="27" customHeight="1" x14ac:dyDescent="0.25">
      <c r="A81" s="121"/>
      <c r="B81" s="115"/>
      <c r="C81" s="119"/>
      <c r="D81" s="102" t="s">
        <v>61</v>
      </c>
      <c r="E81" s="119" t="s">
        <v>218</v>
      </c>
      <c r="F81" s="120"/>
      <c r="G81" s="273">
        <v>8229937</v>
      </c>
      <c r="H81" s="258">
        <v>8613501</v>
      </c>
      <c r="I81" s="62">
        <f t="shared" si="2"/>
        <v>-383564</v>
      </c>
      <c r="J81" s="72">
        <f t="shared" si="3"/>
        <v>-4.453055731925961E-2</v>
      </c>
    </row>
    <row r="82" spans="1:10" s="63" customFormat="1" ht="27" customHeight="1" x14ac:dyDescent="0.25">
      <c r="A82" s="121"/>
      <c r="B82" s="115"/>
      <c r="C82" s="119"/>
      <c r="D82" s="102" t="s">
        <v>107</v>
      </c>
      <c r="E82" s="119" t="s">
        <v>141</v>
      </c>
      <c r="F82" s="120"/>
      <c r="G82" s="273">
        <v>0</v>
      </c>
      <c r="H82" s="258">
        <v>0</v>
      </c>
      <c r="I82" s="62">
        <f t="shared" si="2"/>
        <v>0</v>
      </c>
      <c r="J82" s="72" t="str">
        <f t="shared" si="3"/>
        <v xml:space="preserve">-    </v>
      </c>
    </row>
    <row r="83" spans="1:10" s="61" customFormat="1" ht="27" customHeight="1" x14ac:dyDescent="0.25">
      <c r="A83" s="108"/>
      <c r="B83" s="331" t="s">
        <v>156</v>
      </c>
      <c r="C83" s="331"/>
      <c r="D83" s="331"/>
      <c r="E83" s="331"/>
      <c r="F83" s="332"/>
      <c r="G83" s="76">
        <f>G36+G39+G61+G62+G63+G69+G70+G74+G75+G78+G57</f>
        <v>179381579.48999998</v>
      </c>
      <c r="H83" s="76">
        <f>H36+H39+H61+H62+H63+H69+H70+H74+H75+H78+H57</f>
        <v>166059647</v>
      </c>
      <c r="I83" s="77">
        <f t="shared" si="2"/>
        <v>13321932.48999998</v>
      </c>
      <c r="J83" s="83">
        <f t="shared" si="3"/>
        <v>8.0223779411020782E-2</v>
      </c>
    </row>
    <row r="84" spans="1:10" s="63" customFormat="1" ht="9" customHeight="1" thickBot="1" x14ac:dyDescent="0.3">
      <c r="A84" s="121"/>
      <c r="B84" s="102"/>
      <c r="C84" s="119"/>
      <c r="D84" s="116"/>
      <c r="E84" s="119"/>
      <c r="F84" s="120"/>
      <c r="G84" s="273"/>
      <c r="H84" s="258"/>
      <c r="I84" s="62"/>
      <c r="J84" s="72"/>
    </row>
    <row r="85" spans="1:10" s="65" customFormat="1" ht="27" customHeight="1" thickTop="1" thickBot="1" x14ac:dyDescent="0.3">
      <c r="A85" s="328" t="s">
        <v>148</v>
      </c>
      <c r="B85" s="329"/>
      <c r="C85" s="329"/>
      <c r="D85" s="329"/>
      <c r="E85" s="329"/>
      <c r="F85" s="330"/>
      <c r="G85" s="78">
        <f>G33-G83</f>
        <v>2916707.5100000203</v>
      </c>
      <c r="H85" s="78">
        <f>H33-H83</f>
        <v>16598040</v>
      </c>
      <c r="I85" s="79">
        <f t="shared" ref="I85" si="4">G85-H85</f>
        <v>-13681332.48999998</v>
      </c>
      <c r="J85" s="80">
        <f>IF(H85=0,"-    ",I85/H85)</f>
        <v>-0.8242739799397989</v>
      </c>
    </row>
    <row r="86" spans="1:10" s="65" customFormat="1" ht="9" customHeight="1" thickTop="1" x14ac:dyDescent="0.25">
      <c r="A86" s="122"/>
      <c r="B86" s="123"/>
      <c r="C86" s="123"/>
      <c r="D86" s="125"/>
      <c r="E86" s="126"/>
      <c r="F86" s="127"/>
      <c r="G86" s="277"/>
      <c r="H86" s="259"/>
      <c r="I86" s="81"/>
      <c r="J86" s="82"/>
    </row>
    <row r="87" spans="1:10" s="61" customFormat="1" ht="27" customHeight="1" x14ac:dyDescent="0.25">
      <c r="A87" s="97" t="s">
        <v>36</v>
      </c>
      <c r="B87" s="110" t="s">
        <v>111</v>
      </c>
      <c r="C87" s="111"/>
      <c r="D87" s="110"/>
      <c r="E87" s="117"/>
      <c r="F87" s="118"/>
      <c r="G87" s="276"/>
      <c r="H87" s="257"/>
      <c r="I87" s="64"/>
      <c r="J87" s="73"/>
    </row>
    <row r="88" spans="1:10" s="61" customFormat="1" ht="27" customHeight="1" x14ac:dyDescent="0.25">
      <c r="A88" s="107"/>
      <c r="B88" s="98" t="s">
        <v>9</v>
      </c>
      <c r="C88" s="117" t="s">
        <v>143</v>
      </c>
      <c r="D88" s="111"/>
      <c r="E88" s="117"/>
      <c r="F88" s="118"/>
      <c r="G88" s="276">
        <v>0</v>
      </c>
      <c r="H88" s="257">
        <v>0</v>
      </c>
      <c r="I88" s="64">
        <f t="shared" ref="I88:I90" si="5">G88-H88</f>
        <v>0</v>
      </c>
      <c r="J88" s="73" t="str">
        <f>IF(H88=0,"-    ",I88/H88)</f>
        <v xml:space="preserve">-    </v>
      </c>
    </row>
    <row r="89" spans="1:10" s="61" customFormat="1" ht="27" customHeight="1" x14ac:dyDescent="0.25">
      <c r="A89" s="107"/>
      <c r="B89" s="98" t="s">
        <v>11</v>
      </c>
      <c r="C89" s="117" t="s">
        <v>142</v>
      </c>
      <c r="D89" s="111"/>
      <c r="E89" s="117"/>
      <c r="F89" s="118"/>
      <c r="G89" s="276">
        <v>0</v>
      </c>
      <c r="H89" s="257">
        <v>0</v>
      </c>
      <c r="I89" s="64">
        <f t="shared" si="5"/>
        <v>0</v>
      </c>
      <c r="J89" s="73" t="str">
        <f>IF(H89=0,"-    ",I89/H89)</f>
        <v xml:space="preserve">-    </v>
      </c>
    </row>
    <row r="90" spans="1:10" s="61" customFormat="1" ht="27" customHeight="1" x14ac:dyDescent="0.25">
      <c r="A90" s="108"/>
      <c r="B90" s="331" t="s">
        <v>155</v>
      </c>
      <c r="C90" s="331"/>
      <c r="D90" s="331"/>
      <c r="E90" s="331"/>
      <c r="F90" s="332"/>
      <c r="G90" s="76">
        <f>+G88-G89</f>
        <v>0</v>
      </c>
      <c r="H90" s="76">
        <f>+H88-H89</f>
        <v>0</v>
      </c>
      <c r="I90" s="77">
        <f t="shared" si="5"/>
        <v>0</v>
      </c>
      <c r="J90" s="83" t="str">
        <f>IF(H90=0,"-    ",I90/H90)</f>
        <v xml:space="preserve">-    </v>
      </c>
    </row>
    <row r="91" spans="1:10" s="63" customFormat="1" ht="9" customHeight="1" x14ac:dyDescent="0.25">
      <c r="A91" s="109"/>
      <c r="B91" s="102"/>
      <c r="C91" s="119"/>
      <c r="D91" s="114"/>
      <c r="E91" s="119"/>
      <c r="F91" s="120"/>
      <c r="G91" s="273"/>
      <c r="H91" s="258"/>
      <c r="I91" s="62"/>
      <c r="J91" s="72"/>
    </row>
    <row r="92" spans="1:10" s="61" customFormat="1" ht="27" customHeight="1" x14ac:dyDescent="0.25">
      <c r="A92" s="97" t="s">
        <v>37</v>
      </c>
      <c r="B92" s="110" t="s">
        <v>112</v>
      </c>
      <c r="C92" s="111"/>
      <c r="D92" s="99"/>
      <c r="E92" s="117"/>
      <c r="F92" s="118"/>
      <c r="G92" s="276"/>
      <c r="H92" s="257"/>
      <c r="I92" s="64"/>
      <c r="J92" s="73"/>
    </row>
    <row r="93" spans="1:10" s="61" customFormat="1" ht="27" customHeight="1" x14ac:dyDescent="0.25">
      <c r="A93" s="107"/>
      <c r="B93" s="98" t="s">
        <v>9</v>
      </c>
      <c r="C93" s="110" t="s">
        <v>113</v>
      </c>
      <c r="D93" s="111"/>
      <c r="E93" s="99"/>
      <c r="F93" s="100"/>
      <c r="G93" s="276">
        <v>0</v>
      </c>
      <c r="H93" s="257">
        <v>0</v>
      </c>
      <c r="I93" s="64">
        <f t="shared" ref="I93:I95" si="6">G93-H93</f>
        <v>0</v>
      </c>
      <c r="J93" s="73" t="str">
        <f>IF(H93=0,"-    ",I93/H93)</f>
        <v xml:space="preserve">-    </v>
      </c>
    </row>
    <row r="94" spans="1:10" s="61" customFormat="1" ht="27" customHeight="1" x14ac:dyDescent="0.25">
      <c r="A94" s="107"/>
      <c r="B94" s="98" t="s">
        <v>11</v>
      </c>
      <c r="C94" s="110" t="s">
        <v>114</v>
      </c>
      <c r="D94" s="111"/>
      <c r="E94" s="99"/>
      <c r="F94" s="100"/>
      <c r="G94" s="276">
        <v>0</v>
      </c>
      <c r="H94" s="257">
        <v>0</v>
      </c>
      <c r="I94" s="64">
        <f t="shared" si="6"/>
        <v>0</v>
      </c>
      <c r="J94" s="73" t="str">
        <f>IF(H94=0,"-    ",I94/H94)</f>
        <v xml:space="preserve">-    </v>
      </c>
    </row>
    <row r="95" spans="1:10" s="61" customFormat="1" ht="27" customHeight="1" x14ac:dyDescent="0.25">
      <c r="A95" s="108"/>
      <c r="B95" s="331" t="s">
        <v>154</v>
      </c>
      <c r="C95" s="331"/>
      <c r="D95" s="331"/>
      <c r="E95" s="331"/>
      <c r="F95" s="332"/>
      <c r="G95" s="76">
        <f>G93-G94</f>
        <v>0</v>
      </c>
      <c r="H95" s="76">
        <f>H93-H94</f>
        <v>0</v>
      </c>
      <c r="I95" s="77">
        <f t="shared" si="6"/>
        <v>0</v>
      </c>
      <c r="J95" s="83" t="str">
        <f>IF(H95=0,"-    ",I95/H95)</f>
        <v xml:space="preserve">-    </v>
      </c>
    </row>
    <row r="96" spans="1:10" s="63" customFormat="1" ht="9" customHeight="1" x14ac:dyDescent="0.25">
      <c r="A96" s="109"/>
      <c r="B96" s="102"/>
      <c r="C96" s="116"/>
      <c r="D96" s="114"/>
      <c r="E96" s="103"/>
      <c r="F96" s="104"/>
      <c r="G96" s="273"/>
      <c r="H96" s="258"/>
      <c r="I96" s="62"/>
      <c r="J96" s="72"/>
    </row>
    <row r="97" spans="1:10" s="61" customFormat="1" ht="27" customHeight="1" x14ac:dyDescent="0.25">
      <c r="A97" s="97" t="s">
        <v>53</v>
      </c>
      <c r="B97" s="110" t="s">
        <v>115</v>
      </c>
      <c r="C97" s="111"/>
      <c r="D97" s="99"/>
      <c r="E97" s="117"/>
      <c r="F97" s="118"/>
      <c r="G97" s="276"/>
      <c r="H97" s="257"/>
      <c r="I97" s="64"/>
      <c r="J97" s="73"/>
    </row>
    <row r="98" spans="1:10" s="61" customFormat="1" ht="27" customHeight="1" x14ac:dyDescent="0.25">
      <c r="A98" s="107"/>
      <c r="B98" s="98" t="s">
        <v>9</v>
      </c>
      <c r="C98" s="110" t="s">
        <v>144</v>
      </c>
      <c r="D98" s="111"/>
      <c r="E98" s="99"/>
      <c r="F98" s="100"/>
      <c r="G98" s="257">
        <f>SUM(G99:G100)</f>
        <v>0</v>
      </c>
      <c r="H98" s="257">
        <f>SUM(H99:H100)</f>
        <v>0</v>
      </c>
      <c r="I98" s="64">
        <f t="shared" ref="I98:I104" si="7">G98-H98</f>
        <v>0</v>
      </c>
      <c r="J98" s="73" t="str">
        <f t="shared" ref="J98:J104" si="8">IF(H98=0,"-    ",I98/H98)</f>
        <v xml:space="preserve">-    </v>
      </c>
    </row>
    <row r="99" spans="1:10" s="63" customFormat="1" ht="27" customHeight="1" x14ac:dyDescent="0.25">
      <c r="A99" s="109"/>
      <c r="B99" s="115"/>
      <c r="C99" s="119"/>
      <c r="D99" s="102" t="s">
        <v>19</v>
      </c>
      <c r="E99" s="116" t="s">
        <v>117</v>
      </c>
      <c r="F99" s="120"/>
      <c r="G99" s="273">
        <v>0</v>
      </c>
      <c r="H99" s="258">
        <v>0</v>
      </c>
      <c r="I99" s="62">
        <f t="shared" si="7"/>
        <v>0</v>
      </c>
      <c r="J99" s="72" t="str">
        <f t="shared" si="8"/>
        <v xml:space="preserve">-    </v>
      </c>
    </row>
    <row r="100" spans="1:10" s="63" customFormat="1" ht="27" customHeight="1" x14ac:dyDescent="0.25">
      <c r="A100" s="109"/>
      <c r="B100" s="115"/>
      <c r="C100" s="119"/>
      <c r="D100" s="102" t="s">
        <v>20</v>
      </c>
      <c r="E100" s="119" t="s">
        <v>145</v>
      </c>
      <c r="F100" s="120"/>
      <c r="G100" s="273">
        <v>0</v>
      </c>
      <c r="H100" s="258">
        <v>0</v>
      </c>
      <c r="I100" s="62">
        <f t="shared" si="7"/>
        <v>0</v>
      </c>
      <c r="J100" s="72" t="str">
        <f t="shared" si="8"/>
        <v xml:space="preserve">-    </v>
      </c>
    </row>
    <row r="101" spans="1:10" s="61" customFormat="1" ht="27" customHeight="1" x14ac:dyDescent="0.25">
      <c r="A101" s="107"/>
      <c r="B101" s="98" t="s">
        <v>11</v>
      </c>
      <c r="C101" s="110" t="s">
        <v>146</v>
      </c>
      <c r="D101" s="111"/>
      <c r="E101" s="99"/>
      <c r="F101" s="100"/>
      <c r="G101" s="257">
        <f>SUM(G102:G103)</f>
        <v>106000</v>
      </c>
      <c r="H101" s="257">
        <f>SUM(H102:H103)</f>
        <v>0</v>
      </c>
      <c r="I101" s="64">
        <f t="shared" si="7"/>
        <v>106000</v>
      </c>
      <c r="J101" s="73" t="str">
        <f t="shared" si="8"/>
        <v xml:space="preserve">-    </v>
      </c>
    </row>
    <row r="102" spans="1:10" s="63" customFormat="1" ht="27" customHeight="1" x14ac:dyDescent="0.25">
      <c r="A102" s="109"/>
      <c r="B102" s="115"/>
      <c r="C102" s="119"/>
      <c r="D102" s="102" t="s">
        <v>19</v>
      </c>
      <c r="E102" s="116" t="s">
        <v>116</v>
      </c>
      <c r="F102" s="120"/>
      <c r="G102" s="273">
        <v>0</v>
      </c>
      <c r="H102" s="258">
        <v>0</v>
      </c>
      <c r="I102" s="62">
        <f t="shared" si="7"/>
        <v>0</v>
      </c>
      <c r="J102" s="72" t="str">
        <f t="shared" si="8"/>
        <v xml:space="preserve">-    </v>
      </c>
    </row>
    <row r="103" spans="1:10" s="63" customFormat="1" ht="27" customHeight="1" x14ac:dyDescent="0.25">
      <c r="A103" s="109"/>
      <c r="B103" s="115"/>
      <c r="C103" s="119"/>
      <c r="D103" s="102" t="s">
        <v>20</v>
      </c>
      <c r="E103" s="119" t="s">
        <v>147</v>
      </c>
      <c r="F103" s="120"/>
      <c r="G103" s="273">
        <v>106000</v>
      </c>
      <c r="H103" s="258">
        <v>0</v>
      </c>
      <c r="I103" s="62">
        <f t="shared" si="7"/>
        <v>106000</v>
      </c>
      <c r="J103" s="72" t="str">
        <f t="shared" si="8"/>
        <v xml:space="preserve">-    </v>
      </c>
    </row>
    <row r="104" spans="1:10" s="61" customFormat="1" ht="27" customHeight="1" x14ac:dyDescent="0.25">
      <c r="A104" s="108"/>
      <c r="B104" s="331" t="s">
        <v>153</v>
      </c>
      <c r="C104" s="331"/>
      <c r="D104" s="331"/>
      <c r="E104" s="331"/>
      <c r="F104" s="332"/>
      <c r="G104" s="76">
        <f>G98-G101</f>
        <v>-106000</v>
      </c>
      <c r="H104" s="76">
        <f>H98-H101</f>
        <v>0</v>
      </c>
      <c r="I104" s="77">
        <f t="shared" si="7"/>
        <v>-106000</v>
      </c>
      <c r="J104" s="83" t="str">
        <f t="shared" si="8"/>
        <v xml:space="preserve">-    </v>
      </c>
    </row>
    <row r="105" spans="1:10" s="63" customFormat="1" ht="9" customHeight="1" thickBot="1" x14ac:dyDescent="0.3">
      <c r="A105" s="121"/>
      <c r="B105" s="102"/>
      <c r="C105" s="119"/>
      <c r="D105" s="116"/>
      <c r="E105" s="119"/>
      <c r="F105" s="120"/>
      <c r="G105" s="273"/>
      <c r="H105" s="258"/>
      <c r="I105" s="62"/>
      <c r="J105" s="72"/>
    </row>
    <row r="106" spans="1:10" s="65" customFormat="1" ht="27" customHeight="1" thickTop="1" thickBot="1" x14ac:dyDescent="0.3">
      <c r="A106" s="328" t="s">
        <v>149</v>
      </c>
      <c r="B106" s="329"/>
      <c r="C106" s="329"/>
      <c r="D106" s="329"/>
      <c r="E106" s="329"/>
      <c r="F106" s="330"/>
      <c r="G106" s="78">
        <f>G85+G90+G95+G104</f>
        <v>2810707.5100000203</v>
      </c>
      <c r="H106" s="78">
        <f>H85+H90+H95+H104</f>
        <v>16598040</v>
      </c>
      <c r="I106" s="79">
        <f t="shared" ref="I106" si="9">G106-H106</f>
        <v>-13787332.48999998</v>
      </c>
      <c r="J106" s="80">
        <f>IF(H106=0,"-    ",I106/H106)</f>
        <v>-0.83066027615308669</v>
      </c>
    </row>
    <row r="107" spans="1:10" s="65" customFormat="1" ht="9" customHeight="1" thickTop="1" x14ac:dyDescent="0.25">
      <c r="A107" s="122"/>
      <c r="B107" s="123"/>
      <c r="C107" s="123"/>
      <c r="D107" s="125"/>
      <c r="E107" s="126"/>
      <c r="F107" s="127"/>
      <c r="G107" s="277"/>
      <c r="H107" s="259"/>
      <c r="I107" s="81"/>
      <c r="J107" s="82"/>
    </row>
    <row r="108" spans="1:10" s="61" customFormat="1" ht="27" customHeight="1" x14ac:dyDescent="0.25">
      <c r="A108" s="97" t="s">
        <v>150</v>
      </c>
      <c r="B108" s="110" t="s">
        <v>151</v>
      </c>
      <c r="C108" s="111"/>
      <c r="D108" s="110"/>
      <c r="E108" s="117"/>
      <c r="F108" s="118"/>
      <c r="G108" s="276"/>
      <c r="H108" s="257"/>
      <c r="I108" s="64"/>
      <c r="J108" s="73"/>
    </row>
    <row r="109" spans="1:10" s="61" customFormat="1" ht="27" customHeight="1" x14ac:dyDescent="0.25">
      <c r="A109" s="107"/>
      <c r="B109" s="98" t="s">
        <v>9</v>
      </c>
      <c r="C109" s="117" t="s">
        <v>159</v>
      </c>
      <c r="D109" s="111"/>
      <c r="E109" s="117"/>
      <c r="F109" s="118"/>
      <c r="G109" s="257">
        <f>SUM(G110:G113)</f>
        <v>0</v>
      </c>
      <c r="H109" s="257">
        <f>SUM(H110:H113)</f>
        <v>0</v>
      </c>
      <c r="I109" s="64">
        <f t="shared" ref="I109:I116" si="10">G109-H109</f>
        <v>0</v>
      </c>
      <c r="J109" s="73" t="str">
        <f t="shared" ref="J109:J116" si="11">IF(H109=0,"-    ",I109/H109)</f>
        <v xml:space="preserve">-    </v>
      </c>
    </row>
    <row r="110" spans="1:10" s="63" customFormat="1" ht="27" customHeight="1" x14ac:dyDescent="0.25">
      <c r="A110" s="121"/>
      <c r="B110" s="115"/>
      <c r="C110" s="119"/>
      <c r="D110" s="102" t="s">
        <v>19</v>
      </c>
      <c r="E110" s="119" t="s">
        <v>162</v>
      </c>
      <c r="F110" s="120"/>
      <c r="G110" s="273">
        <v>0</v>
      </c>
      <c r="H110" s="258">
        <v>0</v>
      </c>
      <c r="I110" s="62">
        <f t="shared" si="10"/>
        <v>0</v>
      </c>
      <c r="J110" s="72" t="str">
        <f t="shared" si="11"/>
        <v xml:space="preserve">-    </v>
      </c>
    </row>
    <row r="111" spans="1:10" s="63" customFormat="1" ht="27" customHeight="1" x14ac:dyDescent="0.25">
      <c r="A111" s="121"/>
      <c r="B111" s="115"/>
      <c r="C111" s="119"/>
      <c r="D111" s="102" t="s">
        <v>20</v>
      </c>
      <c r="E111" s="119" t="s">
        <v>165</v>
      </c>
      <c r="F111" s="120"/>
      <c r="G111" s="273">
        <v>0</v>
      </c>
      <c r="H111" s="258">
        <v>0</v>
      </c>
      <c r="I111" s="62">
        <f t="shared" si="10"/>
        <v>0</v>
      </c>
      <c r="J111" s="72" t="str">
        <f t="shared" si="11"/>
        <v xml:space="preserve">-    </v>
      </c>
    </row>
    <row r="112" spans="1:10" s="63" customFormat="1" ht="27" customHeight="1" x14ac:dyDescent="0.25">
      <c r="A112" s="121"/>
      <c r="B112" s="115"/>
      <c r="C112" s="119"/>
      <c r="D112" s="102" t="s">
        <v>61</v>
      </c>
      <c r="E112" s="119" t="s">
        <v>164</v>
      </c>
      <c r="F112" s="120"/>
      <c r="G112" s="273">
        <v>0</v>
      </c>
      <c r="H112" s="258">
        <v>0</v>
      </c>
      <c r="I112" s="62">
        <f t="shared" si="10"/>
        <v>0</v>
      </c>
      <c r="J112" s="72" t="str">
        <f t="shared" si="11"/>
        <v xml:space="preserve">-    </v>
      </c>
    </row>
    <row r="113" spans="1:10" s="63" customFormat="1" ht="27" customHeight="1" x14ac:dyDescent="0.25">
      <c r="A113" s="121"/>
      <c r="B113" s="115"/>
      <c r="C113" s="119"/>
      <c r="D113" s="102" t="s">
        <v>107</v>
      </c>
      <c r="E113" s="119" t="s">
        <v>163</v>
      </c>
      <c r="F113" s="120"/>
      <c r="G113" s="273">
        <v>0</v>
      </c>
      <c r="H113" s="258">
        <v>0</v>
      </c>
      <c r="I113" s="62">
        <f t="shared" si="10"/>
        <v>0</v>
      </c>
      <c r="J113" s="72" t="str">
        <f t="shared" si="11"/>
        <v xml:space="preserve">-    </v>
      </c>
    </row>
    <row r="114" spans="1:10" s="61" customFormat="1" ht="27" customHeight="1" x14ac:dyDescent="0.25">
      <c r="A114" s="107"/>
      <c r="B114" s="98" t="s">
        <v>11</v>
      </c>
      <c r="C114" s="117" t="s">
        <v>160</v>
      </c>
      <c r="D114" s="111"/>
      <c r="E114" s="117"/>
      <c r="F114" s="118"/>
      <c r="G114" s="276">
        <v>0</v>
      </c>
      <c r="H114" s="257">
        <v>0</v>
      </c>
      <c r="I114" s="64">
        <f t="shared" si="10"/>
        <v>0</v>
      </c>
      <c r="J114" s="73" t="str">
        <f t="shared" si="11"/>
        <v xml:space="preserve">-    </v>
      </c>
    </row>
    <row r="115" spans="1:10" s="61" customFormat="1" ht="27" customHeight="1" x14ac:dyDescent="0.25">
      <c r="A115" s="107"/>
      <c r="B115" s="98" t="s">
        <v>12</v>
      </c>
      <c r="C115" s="117" t="s">
        <v>161</v>
      </c>
      <c r="D115" s="111"/>
      <c r="E115" s="117"/>
      <c r="F115" s="118"/>
      <c r="G115" s="276">
        <v>0</v>
      </c>
      <c r="H115" s="257">
        <v>0</v>
      </c>
      <c r="I115" s="64">
        <f t="shared" si="10"/>
        <v>0</v>
      </c>
      <c r="J115" s="73" t="str">
        <f t="shared" si="11"/>
        <v xml:space="preserve">-    </v>
      </c>
    </row>
    <row r="116" spans="1:10" s="61" customFormat="1" ht="27" customHeight="1" x14ac:dyDescent="0.25">
      <c r="A116" s="108"/>
      <c r="B116" s="331" t="s">
        <v>152</v>
      </c>
      <c r="C116" s="331"/>
      <c r="D116" s="331"/>
      <c r="E116" s="331"/>
      <c r="F116" s="332"/>
      <c r="G116" s="76">
        <f>G109+G114+G115</f>
        <v>0</v>
      </c>
      <c r="H116" s="76">
        <f>H109+H114+H115</f>
        <v>0</v>
      </c>
      <c r="I116" s="77">
        <f t="shared" si="10"/>
        <v>0</v>
      </c>
      <c r="J116" s="83" t="str">
        <f t="shared" si="11"/>
        <v xml:space="preserve">-    </v>
      </c>
    </row>
    <row r="117" spans="1:10" s="63" customFormat="1" ht="9" customHeight="1" x14ac:dyDescent="0.25">
      <c r="A117" s="121"/>
      <c r="B117" s="102"/>
      <c r="C117" s="119"/>
      <c r="D117" s="116"/>
      <c r="E117" s="119"/>
      <c r="F117" s="120"/>
      <c r="G117" s="273"/>
      <c r="H117" s="258"/>
      <c r="I117" s="62"/>
      <c r="J117" s="72"/>
    </row>
    <row r="118" spans="1:10" s="65" customFormat="1" ht="27" customHeight="1" x14ac:dyDescent="0.25">
      <c r="A118" s="97" t="s">
        <v>166</v>
      </c>
      <c r="B118" s="110"/>
      <c r="C118" s="111"/>
      <c r="D118" s="110"/>
      <c r="E118" s="117"/>
      <c r="F118" s="118"/>
      <c r="G118" s="257">
        <f>G106-G116</f>
        <v>2810707.5100000203</v>
      </c>
      <c r="H118" s="257">
        <f>H106-H116</f>
        <v>16598040</v>
      </c>
      <c r="I118" s="64">
        <f t="shared" ref="I118" si="12">G118-H118</f>
        <v>-13787332.48999998</v>
      </c>
      <c r="J118" s="73">
        <f>IF(H118=0,"-    ",I118/H118)</f>
        <v>-0.83066027615308669</v>
      </c>
    </row>
    <row r="119" spans="1:10" s="63" customFormat="1" ht="9" customHeight="1" thickBot="1" x14ac:dyDescent="0.3">
      <c r="A119" s="128"/>
      <c r="B119" s="129"/>
      <c r="C119" s="130"/>
      <c r="D119" s="130"/>
      <c r="E119" s="131"/>
      <c r="F119" s="132"/>
      <c r="G119" s="278"/>
      <c r="H119" s="260"/>
      <c r="I119" s="74"/>
      <c r="J119" s="75"/>
    </row>
    <row r="120" spans="1:10" s="63" customFormat="1" x14ac:dyDescent="0.25">
      <c r="A120" s="133"/>
      <c r="B120" s="133"/>
      <c r="C120" s="134"/>
      <c r="D120" s="134"/>
      <c r="E120" s="135"/>
      <c r="F120" s="135"/>
      <c r="G120" s="261"/>
      <c r="H120" s="261"/>
      <c r="I120" s="68"/>
      <c r="J120" s="69"/>
    </row>
    <row r="121" spans="1:10" x14ac:dyDescent="0.25">
      <c r="A121" s="23"/>
      <c r="B121" s="23"/>
      <c r="C121" s="24"/>
      <c r="D121" s="24"/>
      <c r="E121" s="24"/>
      <c r="F121" s="24"/>
      <c r="G121" s="254"/>
      <c r="H121" s="254"/>
    </row>
    <row r="122" spans="1:10" x14ac:dyDescent="0.25">
      <c r="A122" s="133"/>
      <c r="B122" s="133"/>
      <c r="C122" s="134"/>
      <c r="D122" s="134"/>
      <c r="E122" s="134"/>
      <c r="F122" s="136"/>
      <c r="G122" s="262"/>
      <c r="H122" s="262"/>
    </row>
    <row r="123" spans="1:10" x14ac:dyDescent="0.25">
      <c r="A123" s="133"/>
      <c r="B123" s="133"/>
      <c r="C123" s="134"/>
      <c r="D123" s="134"/>
      <c r="E123" s="134"/>
      <c r="F123" s="136"/>
      <c r="G123" s="262"/>
      <c r="H123" s="262"/>
    </row>
    <row r="124" spans="1:10" x14ac:dyDescent="0.25">
      <c r="A124" s="133"/>
      <c r="B124" s="133"/>
      <c r="C124" s="134"/>
      <c r="D124" s="134"/>
      <c r="E124" s="134"/>
      <c r="F124" s="136"/>
      <c r="G124" s="262"/>
      <c r="H124" s="262"/>
    </row>
    <row r="125" spans="1:10" x14ac:dyDescent="0.25">
      <c r="A125" s="133"/>
      <c r="B125" s="133"/>
      <c r="C125" s="134"/>
      <c r="D125" s="134"/>
      <c r="E125" s="134"/>
      <c r="F125" s="136"/>
      <c r="G125" s="262"/>
      <c r="H125" s="262"/>
    </row>
    <row r="126" spans="1:10" x14ac:dyDescent="0.25">
      <c r="A126" s="133"/>
      <c r="B126" s="133"/>
      <c r="C126" s="134"/>
      <c r="D126" s="134"/>
      <c r="E126" s="134"/>
      <c r="F126" s="136"/>
      <c r="G126" s="262"/>
      <c r="H126" s="262"/>
    </row>
    <row r="127" spans="1:10" x14ac:dyDescent="0.25">
      <c r="A127" s="133"/>
      <c r="B127" s="133"/>
      <c r="C127" s="134"/>
      <c r="D127" s="134"/>
      <c r="E127" s="134"/>
      <c r="F127" s="136"/>
      <c r="G127" s="262"/>
      <c r="H127" s="262"/>
    </row>
    <row r="128" spans="1:10" x14ac:dyDescent="0.25">
      <c r="A128" s="133"/>
      <c r="B128" s="133"/>
      <c r="C128" s="134"/>
      <c r="D128" s="134"/>
      <c r="E128" s="134"/>
      <c r="F128" s="136"/>
      <c r="G128" s="262"/>
      <c r="H128" s="262"/>
    </row>
    <row r="129" spans="1:12" x14ac:dyDescent="0.25">
      <c r="A129" s="133"/>
      <c r="B129" s="133"/>
      <c r="C129" s="134"/>
      <c r="D129" s="134"/>
      <c r="E129" s="134"/>
      <c r="F129" s="136"/>
      <c r="G129" s="262"/>
      <c r="H129" s="262"/>
    </row>
    <row r="130" spans="1:12" x14ac:dyDescent="0.25">
      <c r="A130" s="133"/>
      <c r="B130" s="133"/>
      <c r="C130" s="134"/>
      <c r="D130" s="134"/>
      <c r="E130" s="134"/>
      <c r="F130" s="136"/>
      <c r="G130" s="262"/>
      <c r="H130" s="262"/>
    </row>
    <row r="131" spans="1:12" x14ac:dyDescent="0.25">
      <c r="A131" s="133"/>
      <c r="B131" s="133"/>
      <c r="C131" s="134"/>
      <c r="D131" s="134"/>
      <c r="E131" s="134"/>
      <c r="F131" s="136"/>
      <c r="G131" s="262"/>
      <c r="H131" s="262"/>
    </row>
    <row r="132" spans="1:12" x14ac:dyDescent="0.25">
      <c r="A132" s="133"/>
      <c r="B132" s="133"/>
      <c r="C132" s="134"/>
      <c r="D132" s="134"/>
      <c r="E132" s="134"/>
      <c r="F132" s="136"/>
      <c r="G132" s="262"/>
      <c r="H132" s="262"/>
    </row>
    <row r="133" spans="1:12" x14ac:dyDescent="0.25">
      <c r="A133" s="133"/>
      <c r="B133" s="133"/>
      <c r="C133" s="134"/>
      <c r="D133" s="134"/>
      <c r="E133" s="134"/>
      <c r="F133" s="136"/>
    </row>
    <row r="134" spans="1:12" x14ac:dyDescent="0.25">
      <c r="A134" s="133"/>
      <c r="B134" s="133"/>
      <c r="C134" s="134"/>
      <c r="D134" s="134"/>
      <c r="E134" s="134"/>
      <c r="F134" s="136"/>
    </row>
    <row r="135" spans="1:12" x14ac:dyDescent="0.25">
      <c r="A135" s="133"/>
      <c r="B135" s="133"/>
      <c r="C135" s="134"/>
      <c r="D135" s="134"/>
      <c r="E135" s="134"/>
      <c r="F135" s="136"/>
    </row>
    <row r="136" spans="1:12" x14ac:dyDescent="0.25">
      <c r="A136" s="133"/>
      <c r="B136" s="133"/>
      <c r="C136" s="134"/>
      <c r="D136" s="134"/>
      <c r="E136" s="134"/>
      <c r="F136" s="136"/>
    </row>
    <row r="137" spans="1:12" x14ac:dyDescent="0.25">
      <c r="A137" s="133"/>
      <c r="B137" s="133"/>
      <c r="C137" s="134"/>
      <c r="D137" s="134"/>
      <c r="E137" s="134"/>
      <c r="F137" s="136"/>
    </row>
    <row r="138" spans="1:12" x14ac:dyDescent="0.25">
      <c r="A138" s="133"/>
      <c r="B138" s="133"/>
      <c r="C138" s="134"/>
      <c r="D138" s="134"/>
      <c r="E138" s="134"/>
      <c r="F138" s="136"/>
    </row>
    <row r="139" spans="1:12" x14ac:dyDescent="0.25">
      <c r="A139" s="133"/>
      <c r="B139" s="133"/>
      <c r="C139" s="134"/>
      <c r="D139" s="134"/>
      <c r="E139" s="134"/>
      <c r="F139" s="136"/>
    </row>
    <row r="140" spans="1:12" x14ac:dyDescent="0.25">
      <c r="A140" s="133"/>
      <c r="B140" s="133"/>
      <c r="C140" s="134"/>
      <c r="D140" s="134"/>
      <c r="E140" s="134"/>
      <c r="F140" s="136"/>
    </row>
    <row r="141" spans="1:12" s="67" customFormat="1" x14ac:dyDescent="0.25">
      <c r="A141" s="133"/>
      <c r="B141" s="133"/>
      <c r="C141" s="134"/>
      <c r="D141" s="134"/>
      <c r="E141" s="134"/>
      <c r="F141" s="136"/>
      <c r="G141" s="263"/>
      <c r="H141" s="263"/>
      <c r="I141" s="57"/>
      <c r="J141" s="57"/>
      <c r="K141" s="57"/>
      <c r="L141" s="57"/>
    </row>
    <row r="142" spans="1:12" s="67" customFormat="1" x14ac:dyDescent="0.25">
      <c r="A142" s="133"/>
      <c r="B142" s="133"/>
      <c r="C142" s="134"/>
      <c r="D142" s="134"/>
      <c r="E142" s="134"/>
      <c r="F142" s="136"/>
      <c r="G142" s="263"/>
      <c r="H142" s="263"/>
      <c r="I142" s="57"/>
      <c r="J142" s="57"/>
      <c r="K142" s="57"/>
      <c r="L142" s="57"/>
    </row>
    <row r="143" spans="1:12" s="67" customFormat="1" x14ac:dyDescent="0.25">
      <c r="A143" s="133"/>
      <c r="B143" s="133"/>
      <c r="C143" s="134"/>
      <c r="D143" s="134"/>
      <c r="E143" s="134"/>
      <c r="F143" s="136"/>
      <c r="G143" s="263"/>
      <c r="H143" s="263"/>
      <c r="I143" s="57"/>
      <c r="J143" s="57"/>
      <c r="K143" s="57"/>
      <c r="L143" s="57"/>
    </row>
    <row r="144" spans="1:12" s="67" customFormat="1" x14ac:dyDescent="0.25">
      <c r="A144" s="133"/>
      <c r="B144" s="133"/>
      <c r="C144" s="134"/>
      <c r="D144" s="134"/>
      <c r="E144" s="134"/>
      <c r="F144" s="136"/>
      <c r="G144" s="263"/>
      <c r="H144" s="263"/>
      <c r="I144" s="57"/>
      <c r="J144" s="57"/>
      <c r="K144" s="57"/>
      <c r="L144" s="57"/>
    </row>
    <row r="145" spans="1:12" s="67" customFormat="1" x14ac:dyDescent="0.25">
      <c r="A145" s="133"/>
      <c r="B145" s="133"/>
      <c r="C145" s="134"/>
      <c r="D145" s="134"/>
      <c r="E145" s="134"/>
      <c r="F145" s="136"/>
      <c r="G145" s="263"/>
      <c r="H145" s="263"/>
      <c r="I145" s="57"/>
      <c r="J145" s="57"/>
      <c r="K145" s="57"/>
      <c r="L145" s="57"/>
    </row>
    <row r="146" spans="1:12" s="67" customFormat="1" x14ac:dyDescent="0.25">
      <c r="A146" s="133"/>
      <c r="B146" s="133"/>
      <c r="C146" s="134"/>
      <c r="D146" s="134"/>
      <c r="E146" s="134"/>
      <c r="F146" s="136"/>
      <c r="G146" s="263"/>
      <c r="H146" s="263"/>
      <c r="I146" s="57"/>
      <c r="J146" s="57"/>
      <c r="K146" s="57"/>
      <c r="L146" s="57"/>
    </row>
    <row r="147" spans="1:12" s="67" customFormat="1" x14ac:dyDescent="0.25">
      <c r="A147" s="133"/>
      <c r="B147" s="133"/>
      <c r="C147" s="134"/>
      <c r="D147" s="134"/>
      <c r="E147" s="134"/>
      <c r="F147" s="136"/>
      <c r="G147" s="263"/>
      <c r="H147" s="263"/>
      <c r="I147" s="57"/>
      <c r="J147" s="57"/>
      <c r="K147" s="57"/>
      <c r="L147" s="57"/>
    </row>
    <row r="148" spans="1:12" s="67" customFormat="1" x14ac:dyDescent="0.25">
      <c r="A148" s="133"/>
      <c r="B148" s="133"/>
      <c r="C148" s="134"/>
      <c r="D148" s="134"/>
      <c r="E148" s="134"/>
      <c r="F148" s="136"/>
      <c r="G148" s="263"/>
      <c r="H148" s="263"/>
      <c r="I148" s="57"/>
      <c r="J148" s="57"/>
      <c r="K148" s="57"/>
      <c r="L148" s="57"/>
    </row>
    <row r="149" spans="1:12" s="67" customFormat="1" x14ac:dyDescent="0.25">
      <c r="A149" s="133"/>
      <c r="B149" s="133"/>
      <c r="C149" s="134"/>
      <c r="D149" s="134"/>
      <c r="E149" s="134"/>
      <c r="F149" s="136"/>
      <c r="G149" s="263"/>
      <c r="H149" s="263"/>
      <c r="I149" s="57"/>
      <c r="J149" s="57"/>
      <c r="K149" s="57"/>
      <c r="L149" s="57"/>
    </row>
    <row r="150" spans="1:12" s="67" customFormat="1" x14ac:dyDescent="0.25">
      <c r="A150" s="133"/>
      <c r="B150" s="133"/>
      <c r="C150" s="134"/>
      <c r="D150" s="134"/>
      <c r="E150" s="134"/>
      <c r="F150" s="136"/>
      <c r="G150" s="263"/>
      <c r="H150" s="263"/>
      <c r="I150" s="57"/>
      <c r="J150" s="57"/>
      <c r="K150" s="57"/>
      <c r="L150" s="57"/>
    </row>
    <row r="151" spans="1:12" s="67" customFormat="1" x14ac:dyDescent="0.25">
      <c r="A151" s="133"/>
      <c r="B151" s="133"/>
      <c r="C151" s="134"/>
      <c r="D151" s="134"/>
      <c r="E151" s="134"/>
      <c r="F151" s="136"/>
      <c r="G151" s="263"/>
      <c r="H151" s="263"/>
      <c r="I151" s="57"/>
      <c r="J151" s="57"/>
      <c r="K151" s="57"/>
      <c r="L151" s="57"/>
    </row>
    <row r="152" spans="1:12" s="67" customFormat="1" x14ac:dyDescent="0.25">
      <c r="A152" s="133"/>
      <c r="B152" s="133"/>
      <c r="C152" s="134"/>
      <c r="D152" s="134"/>
      <c r="E152" s="134"/>
      <c r="F152" s="136"/>
      <c r="G152" s="263"/>
      <c r="H152" s="263"/>
      <c r="I152" s="57"/>
      <c r="J152" s="57"/>
      <c r="K152" s="57"/>
      <c r="L152" s="57"/>
    </row>
    <row r="153" spans="1:12" s="67" customFormat="1" x14ac:dyDescent="0.25">
      <c r="A153" s="133"/>
      <c r="B153" s="133"/>
      <c r="C153" s="134"/>
      <c r="D153" s="134"/>
      <c r="E153" s="134"/>
      <c r="F153" s="136"/>
      <c r="G153" s="263"/>
      <c r="H153" s="263"/>
      <c r="I153" s="57"/>
      <c r="J153" s="57"/>
      <c r="K153" s="57"/>
      <c r="L153" s="57"/>
    </row>
    <row r="154" spans="1:12" s="67" customFormat="1" x14ac:dyDescent="0.25">
      <c r="A154" s="133"/>
      <c r="B154" s="133"/>
      <c r="C154" s="134"/>
      <c r="D154" s="134"/>
      <c r="E154" s="134"/>
      <c r="F154" s="136"/>
      <c r="G154" s="263"/>
      <c r="H154" s="263"/>
      <c r="I154" s="57"/>
      <c r="J154" s="57"/>
      <c r="K154" s="57"/>
      <c r="L154" s="57"/>
    </row>
    <row r="155" spans="1:12" s="67" customFormat="1" x14ac:dyDescent="0.25">
      <c r="A155" s="133"/>
      <c r="B155" s="133"/>
      <c r="C155" s="134"/>
      <c r="D155" s="134"/>
      <c r="E155" s="134"/>
      <c r="F155" s="136"/>
      <c r="G155" s="263"/>
      <c r="H155" s="263"/>
      <c r="I155" s="57"/>
      <c r="J155" s="57"/>
      <c r="K155" s="57"/>
      <c r="L155" s="57"/>
    </row>
    <row r="156" spans="1:12" s="67" customFormat="1" x14ac:dyDescent="0.25">
      <c r="A156" s="133"/>
      <c r="B156" s="133"/>
      <c r="C156" s="134"/>
      <c r="D156" s="134"/>
      <c r="E156" s="134"/>
      <c r="F156" s="136"/>
      <c r="G156" s="263"/>
      <c r="H156" s="263"/>
      <c r="I156" s="57"/>
      <c r="J156" s="57"/>
      <c r="K156" s="57"/>
      <c r="L156" s="57"/>
    </row>
    <row r="157" spans="1:12" s="67" customFormat="1" x14ac:dyDescent="0.25">
      <c r="A157" s="133"/>
      <c r="B157" s="133"/>
      <c r="C157" s="134"/>
      <c r="D157" s="134"/>
      <c r="E157" s="134"/>
      <c r="F157" s="136"/>
      <c r="G157" s="263"/>
      <c r="H157" s="263"/>
      <c r="I157" s="57"/>
      <c r="J157" s="57"/>
      <c r="K157" s="57"/>
      <c r="L157" s="57"/>
    </row>
    <row r="158" spans="1:12" s="67" customFormat="1" x14ac:dyDescent="0.25">
      <c r="A158" s="133"/>
      <c r="B158" s="133"/>
      <c r="C158" s="134"/>
      <c r="D158" s="134"/>
      <c r="E158" s="134"/>
      <c r="F158" s="136"/>
      <c r="G158" s="263"/>
      <c r="H158" s="263"/>
      <c r="I158" s="57"/>
      <c r="J158" s="57"/>
      <c r="K158" s="57"/>
      <c r="L158" s="57"/>
    </row>
    <row r="159" spans="1:12" s="67" customFormat="1" x14ac:dyDescent="0.25">
      <c r="A159" s="133"/>
      <c r="B159" s="133"/>
      <c r="C159" s="134"/>
      <c r="D159" s="134"/>
      <c r="E159" s="134"/>
      <c r="F159" s="136"/>
      <c r="G159" s="263"/>
      <c r="H159" s="263"/>
      <c r="I159" s="57"/>
      <c r="J159" s="57"/>
      <c r="K159" s="57"/>
      <c r="L159" s="57"/>
    </row>
    <row r="160" spans="1:12" s="67" customFormat="1" x14ac:dyDescent="0.25">
      <c r="A160" s="133"/>
      <c r="B160" s="133"/>
      <c r="C160" s="134"/>
      <c r="D160" s="134"/>
      <c r="E160" s="134"/>
      <c r="F160" s="136"/>
      <c r="G160" s="263"/>
      <c r="H160" s="263"/>
      <c r="I160" s="57"/>
      <c r="J160" s="57"/>
      <c r="K160" s="57"/>
      <c r="L160" s="57"/>
    </row>
    <row r="161" spans="1:12" s="67" customFormat="1" x14ac:dyDescent="0.25">
      <c r="A161" s="133"/>
      <c r="B161" s="133"/>
      <c r="C161" s="134"/>
      <c r="D161" s="134"/>
      <c r="E161" s="134"/>
      <c r="F161" s="136"/>
      <c r="G161" s="263"/>
      <c r="H161" s="263"/>
      <c r="I161" s="57"/>
      <c r="J161" s="57"/>
      <c r="K161" s="57"/>
      <c r="L161" s="57"/>
    </row>
    <row r="162" spans="1:12" s="67" customFormat="1" x14ac:dyDescent="0.25">
      <c r="A162" s="133"/>
      <c r="B162" s="133"/>
      <c r="C162" s="134"/>
      <c r="D162" s="134"/>
      <c r="E162" s="134"/>
      <c r="F162" s="136"/>
      <c r="G162" s="263"/>
      <c r="H162" s="263"/>
      <c r="I162" s="57"/>
      <c r="J162" s="57"/>
      <c r="K162" s="57"/>
      <c r="L162" s="57"/>
    </row>
    <row r="163" spans="1:12" s="67" customFormat="1" x14ac:dyDescent="0.25">
      <c r="A163" s="133"/>
      <c r="B163" s="133"/>
      <c r="C163" s="134"/>
      <c r="D163" s="134"/>
      <c r="E163" s="134"/>
      <c r="F163" s="136"/>
      <c r="G163" s="263"/>
      <c r="H163" s="263"/>
      <c r="I163" s="57"/>
      <c r="J163" s="57"/>
      <c r="K163" s="57"/>
      <c r="L163" s="57"/>
    </row>
    <row r="164" spans="1:12" s="67" customFormat="1" x14ac:dyDescent="0.25">
      <c r="A164" s="133"/>
      <c r="B164" s="133"/>
      <c r="C164" s="134"/>
      <c r="D164" s="134"/>
      <c r="E164" s="134"/>
      <c r="F164" s="136"/>
      <c r="G164" s="263"/>
      <c r="H164" s="263"/>
      <c r="I164" s="57"/>
      <c r="J164" s="57"/>
      <c r="K164" s="57"/>
      <c r="L164" s="57"/>
    </row>
    <row r="165" spans="1:12" s="67" customFormat="1" x14ac:dyDescent="0.25">
      <c r="A165" s="133"/>
      <c r="B165" s="133"/>
      <c r="C165" s="134"/>
      <c r="D165" s="134"/>
      <c r="E165" s="134"/>
      <c r="F165" s="136"/>
      <c r="G165" s="263"/>
      <c r="H165" s="263"/>
      <c r="I165" s="57"/>
      <c r="J165" s="57"/>
      <c r="K165" s="57"/>
      <c r="L165" s="57"/>
    </row>
    <row r="166" spans="1:12" s="67" customFormat="1" x14ac:dyDescent="0.25">
      <c r="A166" s="66"/>
      <c r="B166" s="66"/>
      <c r="F166" s="57"/>
      <c r="G166" s="263"/>
      <c r="H166" s="263"/>
      <c r="I166" s="57"/>
      <c r="J166" s="57"/>
      <c r="K166" s="57"/>
      <c r="L166" s="57"/>
    </row>
    <row r="167" spans="1:12" s="67" customFormat="1" x14ac:dyDescent="0.25">
      <c r="A167" s="66"/>
      <c r="B167" s="66"/>
      <c r="F167" s="57"/>
      <c r="G167" s="263"/>
      <c r="H167" s="263"/>
      <c r="I167" s="57"/>
      <c r="J167" s="57"/>
      <c r="K167" s="57"/>
      <c r="L167" s="57"/>
    </row>
    <row r="168" spans="1:12" s="67" customFormat="1" x14ac:dyDescent="0.25">
      <c r="A168" s="66"/>
      <c r="B168" s="66"/>
      <c r="F168" s="57"/>
      <c r="G168" s="263"/>
      <c r="H168" s="263"/>
      <c r="I168" s="57"/>
      <c r="J168" s="57"/>
      <c r="K168" s="57"/>
      <c r="L168" s="57"/>
    </row>
    <row r="169" spans="1:12" s="67" customFormat="1" x14ac:dyDescent="0.25">
      <c r="A169" s="66"/>
      <c r="B169" s="66"/>
      <c r="F169" s="57"/>
      <c r="G169" s="263"/>
      <c r="H169" s="263"/>
      <c r="I169" s="57"/>
      <c r="J169" s="57"/>
      <c r="K169" s="57"/>
      <c r="L169" s="57"/>
    </row>
    <row r="170" spans="1:12" s="67" customFormat="1" x14ac:dyDescent="0.25">
      <c r="A170" s="66"/>
      <c r="B170" s="66"/>
      <c r="F170" s="57"/>
      <c r="G170" s="263"/>
      <c r="H170" s="263"/>
      <c r="I170" s="57"/>
      <c r="J170" s="57"/>
      <c r="K170" s="57"/>
      <c r="L170" s="57"/>
    </row>
    <row r="171" spans="1:12" s="67" customFormat="1" x14ac:dyDescent="0.25">
      <c r="A171" s="66"/>
      <c r="B171" s="66"/>
      <c r="F171" s="57"/>
      <c r="G171" s="263"/>
      <c r="H171" s="263"/>
      <c r="I171" s="57"/>
      <c r="J171" s="57"/>
      <c r="K171" s="57"/>
      <c r="L171" s="57"/>
    </row>
    <row r="172" spans="1:12" s="67" customFormat="1" x14ac:dyDescent="0.25">
      <c r="A172" s="66"/>
      <c r="B172" s="66"/>
      <c r="F172" s="57"/>
      <c r="G172" s="263"/>
      <c r="H172" s="263"/>
      <c r="I172" s="57"/>
      <c r="J172" s="57"/>
      <c r="K172" s="57"/>
      <c r="L172" s="57"/>
    </row>
    <row r="173" spans="1:12" s="67" customFormat="1" x14ac:dyDescent="0.25">
      <c r="A173" s="66"/>
      <c r="B173" s="66"/>
      <c r="F173" s="57"/>
      <c r="G173" s="263"/>
      <c r="H173" s="263"/>
      <c r="I173" s="57"/>
      <c r="J173" s="57"/>
      <c r="K173" s="57"/>
      <c r="L173" s="57"/>
    </row>
    <row r="174" spans="1:12" s="67" customFormat="1" x14ac:dyDescent="0.25">
      <c r="A174" s="66"/>
      <c r="B174" s="66"/>
      <c r="F174" s="57"/>
      <c r="G174" s="263"/>
      <c r="H174" s="263"/>
      <c r="I174" s="57"/>
      <c r="J174" s="57"/>
      <c r="K174" s="57"/>
      <c r="L174" s="57"/>
    </row>
    <row r="175" spans="1:12" s="67" customFormat="1" x14ac:dyDescent="0.25">
      <c r="A175" s="66"/>
      <c r="B175" s="66"/>
      <c r="F175" s="57"/>
      <c r="G175" s="263"/>
      <c r="H175" s="263"/>
      <c r="I175" s="57"/>
      <c r="J175" s="57"/>
      <c r="K175" s="57"/>
      <c r="L175" s="57"/>
    </row>
    <row r="176" spans="1:12" s="67" customFormat="1" x14ac:dyDescent="0.25">
      <c r="A176" s="66"/>
      <c r="B176" s="66"/>
      <c r="F176" s="57"/>
      <c r="G176" s="263"/>
      <c r="H176" s="263"/>
      <c r="I176" s="57"/>
      <c r="J176" s="57"/>
      <c r="K176" s="57"/>
      <c r="L176" s="57"/>
    </row>
    <row r="177" spans="1:12" s="67" customFormat="1" x14ac:dyDescent="0.25">
      <c r="A177" s="66"/>
      <c r="B177" s="66"/>
      <c r="F177" s="57"/>
      <c r="G177" s="263"/>
      <c r="H177" s="263"/>
      <c r="I177" s="57"/>
      <c r="J177" s="57"/>
      <c r="K177" s="57"/>
      <c r="L177" s="57"/>
    </row>
    <row r="178" spans="1:12" s="67" customFormat="1" x14ac:dyDescent="0.25">
      <c r="A178" s="66"/>
      <c r="B178" s="66"/>
      <c r="F178" s="57"/>
      <c r="G178" s="263"/>
      <c r="H178" s="263"/>
      <c r="I178" s="57"/>
      <c r="J178" s="57"/>
      <c r="K178" s="57"/>
      <c r="L178" s="57"/>
    </row>
    <row r="179" spans="1:12" s="67" customFormat="1" x14ac:dyDescent="0.25">
      <c r="A179" s="66"/>
      <c r="B179" s="66"/>
      <c r="F179" s="57"/>
      <c r="G179" s="263"/>
      <c r="H179" s="263"/>
      <c r="I179" s="57"/>
      <c r="J179" s="57"/>
      <c r="K179" s="57"/>
      <c r="L179" s="57"/>
    </row>
    <row r="180" spans="1:12" s="67" customFormat="1" x14ac:dyDescent="0.25">
      <c r="A180" s="66"/>
      <c r="B180" s="66"/>
      <c r="F180" s="57"/>
      <c r="G180" s="263"/>
      <c r="H180" s="263"/>
      <c r="I180" s="57"/>
      <c r="J180" s="57"/>
      <c r="K180" s="57"/>
      <c r="L180" s="57"/>
    </row>
    <row r="181" spans="1:12" s="67" customFormat="1" x14ac:dyDescent="0.25">
      <c r="A181" s="66"/>
      <c r="B181" s="66"/>
      <c r="F181" s="57"/>
      <c r="G181" s="263"/>
      <c r="H181" s="263"/>
      <c r="I181" s="57"/>
      <c r="J181" s="57"/>
      <c r="K181" s="57"/>
      <c r="L181" s="57"/>
    </row>
    <row r="182" spans="1:12" s="67" customFormat="1" x14ac:dyDescent="0.25">
      <c r="A182" s="66"/>
      <c r="B182" s="66"/>
      <c r="F182" s="57"/>
      <c r="G182" s="263"/>
      <c r="H182" s="263"/>
      <c r="I182" s="57"/>
      <c r="J182" s="57"/>
      <c r="K182" s="57"/>
      <c r="L182" s="57"/>
    </row>
    <row r="183" spans="1:12" s="67" customFormat="1" x14ac:dyDescent="0.25">
      <c r="A183" s="66"/>
      <c r="B183" s="66"/>
      <c r="F183" s="57"/>
      <c r="G183" s="263"/>
      <c r="H183" s="263"/>
      <c r="I183" s="57"/>
      <c r="J183" s="57"/>
      <c r="K183" s="57"/>
      <c r="L183" s="57"/>
    </row>
    <row r="184" spans="1:12" s="67" customFormat="1" x14ac:dyDescent="0.25">
      <c r="A184" s="66"/>
      <c r="B184" s="66"/>
      <c r="F184" s="57"/>
      <c r="G184" s="263"/>
      <c r="H184" s="263"/>
      <c r="I184" s="57"/>
      <c r="J184" s="57"/>
      <c r="K184" s="57"/>
      <c r="L184" s="57"/>
    </row>
    <row r="185" spans="1:12" s="67" customFormat="1" x14ac:dyDescent="0.25">
      <c r="A185" s="66"/>
      <c r="B185" s="66"/>
      <c r="F185" s="57"/>
      <c r="G185" s="263"/>
      <c r="H185" s="263"/>
      <c r="I185" s="57"/>
      <c r="J185" s="57"/>
      <c r="K185" s="57"/>
      <c r="L185" s="57"/>
    </row>
    <row r="186" spans="1:12" s="67" customFormat="1" x14ac:dyDescent="0.25">
      <c r="A186" s="66"/>
      <c r="B186" s="66"/>
      <c r="F186" s="57"/>
      <c r="G186" s="263"/>
      <c r="H186" s="263"/>
      <c r="I186" s="57"/>
      <c r="J186" s="57"/>
      <c r="K186" s="57"/>
      <c r="L186" s="57"/>
    </row>
    <row r="187" spans="1:12" s="67" customFormat="1" x14ac:dyDescent="0.25">
      <c r="A187" s="66"/>
      <c r="B187" s="66"/>
      <c r="F187" s="57"/>
      <c r="G187" s="263"/>
      <c r="H187" s="263"/>
      <c r="I187" s="57"/>
      <c r="J187" s="57"/>
      <c r="K187" s="57"/>
      <c r="L187" s="57"/>
    </row>
    <row r="188" spans="1:12" s="67" customFormat="1" x14ac:dyDescent="0.25">
      <c r="A188" s="66"/>
      <c r="B188" s="66"/>
      <c r="F188" s="57"/>
      <c r="G188" s="263"/>
      <c r="H188" s="263"/>
      <c r="I188" s="57"/>
      <c r="J188" s="57"/>
      <c r="K188" s="57"/>
      <c r="L188" s="57"/>
    </row>
    <row r="189" spans="1:12" s="67" customFormat="1" x14ac:dyDescent="0.25">
      <c r="A189" s="66"/>
      <c r="B189" s="66"/>
      <c r="F189" s="57"/>
      <c r="G189" s="263"/>
      <c r="H189" s="263"/>
      <c r="I189" s="57"/>
      <c r="J189" s="57"/>
      <c r="K189" s="57"/>
      <c r="L189" s="57"/>
    </row>
    <row r="190" spans="1:12" s="67" customFormat="1" x14ac:dyDescent="0.25">
      <c r="A190" s="66"/>
      <c r="B190" s="66"/>
      <c r="F190" s="57"/>
      <c r="G190" s="263"/>
      <c r="H190" s="263"/>
      <c r="I190" s="57"/>
      <c r="J190" s="57"/>
      <c r="K190" s="57"/>
      <c r="L190" s="57"/>
    </row>
    <row r="191" spans="1:12" s="67" customFormat="1" x14ac:dyDescent="0.25">
      <c r="A191" s="66"/>
      <c r="B191" s="66"/>
      <c r="F191" s="57"/>
      <c r="G191" s="263"/>
      <c r="H191" s="263"/>
      <c r="I191" s="57"/>
      <c r="J191" s="57"/>
      <c r="K191" s="57"/>
      <c r="L191" s="57"/>
    </row>
    <row r="192" spans="1:12" s="67" customFormat="1" x14ac:dyDescent="0.25">
      <c r="A192" s="66"/>
      <c r="B192" s="66"/>
      <c r="F192" s="57"/>
      <c r="G192" s="263"/>
      <c r="H192" s="263"/>
      <c r="I192" s="57"/>
      <c r="J192" s="57"/>
      <c r="K192" s="57"/>
      <c r="L192" s="57"/>
    </row>
    <row r="193" spans="1:12" s="67" customFormat="1" x14ac:dyDescent="0.25">
      <c r="A193" s="66"/>
      <c r="B193" s="66"/>
      <c r="F193" s="57"/>
      <c r="G193" s="263"/>
      <c r="H193" s="263"/>
      <c r="I193" s="57"/>
      <c r="J193" s="57"/>
      <c r="K193" s="57"/>
      <c r="L193" s="57"/>
    </row>
    <row r="194" spans="1:12" s="67" customFormat="1" x14ac:dyDescent="0.25">
      <c r="A194" s="66"/>
      <c r="B194" s="66"/>
      <c r="F194" s="57"/>
      <c r="G194" s="263"/>
      <c r="H194" s="263"/>
      <c r="I194" s="57"/>
      <c r="J194" s="57"/>
      <c r="K194" s="57"/>
      <c r="L194" s="57"/>
    </row>
    <row r="195" spans="1:12" s="67" customFormat="1" x14ac:dyDescent="0.25">
      <c r="A195" s="66"/>
      <c r="F195" s="57"/>
      <c r="G195" s="263"/>
      <c r="H195" s="263"/>
      <c r="I195" s="57"/>
      <c r="J195" s="57"/>
      <c r="K195" s="57"/>
      <c r="L195" s="57"/>
    </row>
    <row r="196" spans="1:12" s="67" customFormat="1" x14ac:dyDescent="0.25">
      <c r="A196" s="66"/>
      <c r="F196" s="57"/>
      <c r="G196" s="263"/>
      <c r="H196" s="263"/>
      <c r="I196" s="57"/>
      <c r="J196" s="57"/>
      <c r="K196" s="57"/>
      <c r="L196" s="57"/>
    </row>
    <row r="197" spans="1:12" s="67" customFormat="1" x14ac:dyDescent="0.25">
      <c r="A197" s="66"/>
      <c r="F197" s="57"/>
      <c r="G197" s="263"/>
      <c r="H197" s="263"/>
      <c r="I197" s="57"/>
      <c r="J197" s="57"/>
      <c r="K197" s="57"/>
      <c r="L197" s="57"/>
    </row>
    <row r="198" spans="1:12" s="67" customFormat="1" x14ac:dyDescent="0.25">
      <c r="A198" s="66"/>
      <c r="F198" s="57"/>
      <c r="G198" s="263"/>
      <c r="H198" s="263"/>
      <c r="I198" s="57"/>
      <c r="J198" s="57"/>
      <c r="K198" s="57"/>
      <c r="L198" s="57"/>
    </row>
    <row r="199" spans="1:12" s="67" customFormat="1" x14ac:dyDescent="0.25">
      <c r="A199" s="66"/>
      <c r="F199" s="57"/>
      <c r="G199" s="263"/>
      <c r="H199" s="263"/>
      <c r="I199" s="57"/>
      <c r="J199" s="57"/>
      <c r="K199" s="57"/>
      <c r="L199" s="57"/>
    </row>
    <row r="200" spans="1:12" s="67" customFormat="1" x14ac:dyDescent="0.25">
      <c r="A200" s="66"/>
      <c r="F200" s="57"/>
      <c r="G200" s="263"/>
      <c r="H200" s="263"/>
      <c r="I200" s="57"/>
      <c r="J200" s="57"/>
      <c r="K200" s="57"/>
      <c r="L200" s="57"/>
    </row>
    <row r="201" spans="1:12" s="67" customFormat="1" x14ac:dyDescent="0.25">
      <c r="A201" s="66"/>
      <c r="F201" s="57"/>
      <c r="G201" s="263"/>
      <c r="H201" s="263"/>
      <c r="I201" s="57"/>
      <c r="J201" s="57"/>
      <c r="K201" s="57"/>
      <c r="L201" s="57"/>
    </row>
    <row r="202" spans="1:12" s="67" customFormat="1" x14ac:dyDescent="0.25">
      <c r="A202" s="66"/>
      <c r="F202" s="57"/>
      <c r="G202" s="263"/>
      <c r="H202" s="263"/>
      <c r="I202" s="57"/>
      <c r="J202" s="57"/>
      <c r="K202" s="57"/>
      <c r="L202" s="57"/>
    </row>
    <row r="203" spans="1:12" s="67" customFormat="1" x14ac:dyDescent="0.25">
      <c r="A203" s="66"/>
      <c r="F203" s="57"/>
      <c r="G203" s="263"/>
      <c r="H203" s="263"/>
      <c r="I203" s="57"/>
      <c r="J203" s="57"/>
      <c r="K203" s="57"/>
      <c r="L203" s="57"/>
    </row>
    <row r="204" spans="1:12" s="67" customFormat="1" x14ac:dyDescent="0.25">
      <c r="A204" s="66"/>
      <c r="F204" s="57"/>
      <c r="G204" s="263"/>
      <c r="H204" s="263"/>
      <c r="I204" s="57"/>
      <c r="J204" s="57"/>
      <c r="K204" s="57"/>
      <c r="L204" s="57"/>
    </row>
    <row r="205" spans="1:12" s="67" customFormat="1" x14ac:dyDescent="0.25">
      <c r="A205" s="66"/>
      <c r="F205" s="57"/>
      <c r="G205" s="263"/>
      <c r="H205" s="263"/>
      <c r="I205" s="57"/>
      <c r="J205" s="57"/>
      <c r="K205" s="57"/>
      <c r="L205" s="57"/>
    </row>
    <row r="206" spans="1:12" s="67" customFormat="1" x14ac:dyDescent="0.25">
      <c r="A206" s="66"/>
      <c r="F206" s="57"/>
      <c r="G206" s="263"/>
      <c r="H206" s="263"/>
      <c r="I206" s="57"/>
      <c r="J206" s="57"/>
      <c r="K206" s="57"/>
      <c r="L206" s="57"/>
    </row>
    <row r="207" spans="1:12" s="67" customFormat="1" x14ac:dyDescent="0.25">
      <c r="A207" s="66"/>
      <c r="F207" s="57"/>
      <c r="G207" s="263"/>
      <c r="H207" s="263"/>
      <c r="I207" s="57"/>
      <c r="J207" s="57"/>
      <c r="K207" s="57"/>
      <c r="L207" s="57"/>
    </row>
    <row r="208" spans="1:12" s="67" customFormat="1" x14ac:dyDescent="0.25">
      <c r="A208" s="66"/>
      <c r="F208" s="57"/>
      <c r="G208" s="263"/>
      <c r="H208" s="263"/>
      <c r="I208" s="57"/>
      <c r="J208" s="57"/>
      <c r="K208" s="57"/>
      <c r="L208" s="57"/>
    </row>
    <row r="209" spans="1:12" s="67" customFormat="1" x14ac:dyDescent="0.25">
      <c r="A209" s="66"/>
      <c r="F209" s="57"/>
      <c r="G209" s="263"/>
      <c r="H209" s="263"/>
      <c r="I209" s="57"/>
      <c r="J209" s="57"/>
      <c r="K209" s="57"/>
      <c r="L209" s="57"/>
    </row>
    <row r="210" spans="1:12" s="67" customFormat="1" x14ac:dyDescent="0.25">
      <c r="A210" s="66"/>
      <c r="F210" s="57"/>
      <c r="G210" s="263"/>
      <c r="H210" s="263"/>
      <c r="I210" s="57"/>
      <c r="J210" s="57"/>
      <c r="K210" s="57"/>
      <c r="L210" s="57"/>
    </row>
    <row r="211" spans="1:12" s="67" customFormat="1" x14ac:dyDescent="0.25">
      <c r="A211" s="66"/>
      <c r="F211" s="57"/>
      <c r="G211" s="263"/>
      <c r="H211" s="263"/>
      <c r="I211" s="57"/>
      <c r="J211" s="57"/>
      <c r="K211" s="57"/>
      <c r="L211" s="57"/>
    </row>
    <row r="212" spans="1:12" s="67" customFormat="1" x14ac:dyDescent="0.25">
      <c r="A212" s="66"/>
      <c r="F212" s="57"/>
      <c r="G212" s="263"/>
      <c r="H212" s="263"/>
      <c r="I212" s="57"/>
      <c r="J212" s="57"/>
      <c r="K212" s="57"/>
      <c r="L212" s="57"/>
    </row>
    <row r="213" spans="1:12" s="67" customFormat="1" x14ac:dyDescent="0.25">
      <c r="A213" s="66"/>
      <c r="F213" s="57"/>
      <c r="G213" s="263"/>
      <c r="H213" s="263"/>
      <c r="I213" s="57"/>
      <c r="J213" s="57"/>
      <c r="K213" s="57"/>
      <c r="L213" s="57"/>
    </row>
    <row r="214" spans="1:12" s="67" customFormat="1" x14ac:dyDescent="0.25">
      <c r="A214" s="66"/>
      <c r="F214" s="57"/>
      <c r="G214" s="263"/>
      <c r="H214" s="263"/>
      <c r="I214" s="57"/>
      <c r="J214" s="57"/>
      <c r="K214" s="57"/>
      <c r="L214" s="57"/>
    </row>
    <row r="215" spans="1:12" s="67" customFormat="1" x14ac:dyDescent="0.25">
      <c r="A215" s="66"/>
      <c r="F215" s="57"/>
      <c r="G215" s="263"/>
      <c r="H215" s="263"/>
      <c r="I215" s="57"/>
      <c r="J215" s="57"/>
      <c r="K215" s="57"/>
      <c r="L215" s="57"/>
    </row>
    <row r="216" spans="1:12" s="67" customFormat="1" x14ac:dyDescent="0.25">
      <c r="A216" s="66"/>
      <c r="F216" s="57"/>
      <c r="G216" s="263"/>
      <c r="H216" s="263"/>
      <c r="I216" s="57"/>
      <c r="J216" s="57"/>
      <c r="K216" s="57"/>
      <c r="L216" s="57"/>
    </row>
    <row r="217" spans="1:12" s="67" customFormat="1" x14ac:dyDescent="0.25">
      <c r="A217" s="66"/>
      <c r="F217" s="57"/>
      <c r="G217" s="263"/>
      <c r="H217" s="263"/>
      <c r="I217" s="57"/>
      <c r="J217" s="57"/>
      <c r="K217" s="57"/>
      <c r="L217" s="57"/>
    </row>
    <row r="218" spans="1:12" s="67" customFormat="1" x14ac:dyDescent="0.25">
      <c r="A218" s="66"/>
      <c r="F218" s="57"/>
      <c r="G218" s="263"/>
      <c r="H218" s="263"/>
      <c r="I218" s="57"/>
      <c r="J218" s="57"/>
      <c r="K218" s="57"/>
      <c r="L218" s="57"/>
    </row>
    <row r="219" spans="1:12" s="67" customFormat="1" x14ac:dyDescent="0.25">
      <c r="A219" s="66"/>
      <c r="F219" s="57"/>
      <c r="G219" s="263"/>
      <c r="H219" s="263"/>
      <c r="I219" s="57"/>
      <c r="J219" s="57"/>
      <c r="K219" s="57"/>
      <c r="L219" s="57"/>
    </row>
    <row r="220" spans="1:12" s="67" customFormat="1" x14ac:dyDescent="0.25">
      <c r="A220" s="66"/>
      <c r="F220" s="57"/>
      <c r="G220" s="263"/>
      <c r="H220" s="263"/>
      <c r="I220" s="57"/>
      <c r="J220" s="57"/>
      <c r="K220" s="57"/>
      <c r="L220" s="57"/>
    </row>
    <row r="221" spans="1:12" s="67" customFormat="1" x14ac:dyDescent="0.25">
      <c r="A221" s="66"/>
      <c r="F221" s="57"/>
      <c r="G221" s="263"/>
      <c r="H221" s="263"/>
      <c r="I221" s="57"/>
      <c r="J221" s="57"/>
      <c r="K221" s="57"/>
      <c r="L221" s="57"/>
    </row>
    <row r="222" spans="1:12" s="67" customFormat="1" x14ac:dyDescent="0.25">
      <c r="A222" s="66"/>
      <c r="F222" s="57"/>
      <c r="G222" s="263"/>
      <c r="H222" s="263"/>
      <c r="I222" s="57"/>
      <c r="J222" s="57"/>
      <c r="K222" s="57"/>
      <c r="L222" s="57"/>
    </row>
    <row r="223" spans="1:12" s="67" customFormat="1" x14ac:dyDescent="0.25">
      <c r="A223" s="66"/>
      <c r="F223" s="57"/>
      <c r="G223" s="263"/>
      <c r="H223" s="263"/>
      <c r="I223" s="57"/>
      <c r="J223" s="57"/>
      <c r="K223" s="57"/>
      <c r="L223" s="57"/>
    </row>
    <row r="224" spans="1:12" s="67" customFormat="1" x14ac:dyDescent="0.25">
      <c r="A224" s="66"/>
      <c r="F224" s="57"/>
      <c r="G224" s="263"/>
      <c r="H224" s="263"/>
      <c r="I224" s="57"/>
      <c r="J224" s="57"/>
      <c r="K224" s="57"/>
      <c r="L224" s="57"/>
    </row>
    <row r="225" spans="1:12" s="67" customFormat="1" x14ac:dyDescent="0.25">
      <c r="A225" s="66"/>
      <c r="F225" s="57"/>
      <c r="G225" s="263"/>
      <c r="H225" s="263"/>
      <c r="I225" s="57"/>
      <c r="J225" s="57"/>
      <c r="K225" s="57"/>
      <c r="L225" s="57"/>
    </row>
    <row r="226" spans="1:12" s="67" customFormat="1" x14ac:dyDescent="0.25">
      <c r="A226" s="66"/>
      <c r="F226" s="57"/>
      <c r="G226" s="263"/>
      <c r="H226" s="263"/>
      <c r="I226" s="57"/>
      <c r="J226" s="57"/>
      <c r="K226" s="57"/>
      <c r="L226" s="57"/>
    </row>
    <row r="227" spans="1:12" s="67" customFormat="1" x14ac:dyDescent="0.25">
      <c r="A227" s="66"/>
      <c r="F227" s="57"/>
      <c r="G227" s="263"/>
      <c r="H227" s="263"/>
      <c r="I227" s="57"/>
      <c r="J227" s="57"/>
      <c r="K227" s="57"/>
      <c r="L227" s="57"/>
    </row>
    <row r="228" spans="1:12" s="67" customFormat="1" x14ac:dyDescent="0.25">
      <c r="A228" s="66"/>
      <c r="F228" s="57"/>
      <c r="G228" s="263"/>
      <c r="H228" s="263"/>
      <c r="I228" s="57"/>
      <c r="J228" s="57"/>
      <c r="K228" s="57"/>
      <c r="L228" s="57"/>
    </row>
    <row r="229" spans="1:12" s="67" customFormat="1" x14ac:dyDescent="0.25">
      <c r="A229" s="66"/>
      <c r="F229" s="57"/>
      <c r="G229" s="263"/>
      <c r="H229" s="263"/>
      <c r="I229" s="57"/>
      <c r="J229" s="57"/>
      <c r="K229" s="57"/>
      <c r="L229" s="57"/>
    </row>
    <row r="230" spans="1:12" s="67" customFormat="1" x14ac:dyDescent="0.25">
      <c r="A230" s="66"/>
      <c r="F230" s="57"/>
      <c r="G230" s="263"/>
      <c r="H230" s="263"/>
      <c r="I230" s="57"/>
      <c r="J230" s="57"/>
      <c r="K230" s="57"/>
      <c r="L230" s="57"/>
    </row>
    <row r="231" spans="1:12" s="67" customFormat="1" x14ac:dyDescent="0.25">
      <c r="A231" s="66"/>
      <c r="F231" s="57"/>
      <c r="G231" s="263"/>
      <c r="H231" s="263"/>
      <c r="I231" s="57"/>
      <c r="J231" s="57"/>
      <c r="K231" s="57"/>
      <c r="L231" s="57"/>
    </row>
    <row r="232" spans="1:12" s="67" customFormat="1" x14ac:dyDescent="0.25">
      <c r="A232" s="66"/>
      <c r="F232" s="57"/>
      <c r="G232" s="263"/>
      <c r="H232" s="263"/>
      <c r="I232" s="57"/>
      <c r="J232" s="57"/>
      <c r="K232" s="57"/>
      <c r="L232" s="57"/>
    </row>
    <row r="233" spans="1:12" s="67" customFormat="1" x14ac:dyDescent="0.25">
      <c r="A233" s="66"/>
      <c r="F233" s="57"/>
      <c r="G233" s="263"/>
      <c r="H233" s="263"/>
      <c r="I233" s="57"/>
      <c r="J233" s="57"/>
      <c r="K233" s="57"/>
      <c r="L233" s="57"/>
    </row>
    <row r="234" spans="1:12" s="67" customFormat="1" x14ac:dyDescent="0.25">
      <c r="A234" s="66"/>
      <c r="F234" s="57"/>
      <c r="G234" s="263"/>
      <c r="H234" s="263"/>
      <c r="I234" s="57"/>
      <c r="J234" s="57"/>
      <c r="K234" s="57"/>
      <c r="L234" s="57"/>
    </row>
    <row r="235" spans="1:12" s="67" customFormat="1" x14ac:dyDescent="0.25">
      <c r="A235" s="66"/>
      <c r="F235" s="57"/>
      <c r="G235" s="263"/>
      <c r="H235" s="263"/>
      <c r="I235" s="57"/>
      <c r="J235" s="57"/>
      <c r="K235" s="57"/>
      <c r="L235" s="57"/>
    </row>
    <row r="236" spans="1:12" s="67" customFormat="1" x14ac:dyDescent="0.25">
      <c r="A236" s="66"/>
      <c r="F236" s="57"/>
      <c r="G236" s="263"/>
      <c r="H236" s="263"/>
      <c r="I236" s="57"/>
      <c r="J236" s="57"/>
      <c r="K236" s="57"/>
      <c r="L236" s="57"/>
    </row>
    <row r="237" spans="1:12" s="67" customFormat="1" x14ac:dyDescent="0.25">
      <c r="A237" s="66"/>
      <c r="F237" s="57"/>
      <c r="G237" s="263"/>
      <c r="H237" s="263"/>
      <c r="I237" s="57"/>
      <c r="J237" s="57"/>
      <c r="K237" s="57"/>
      <c r="L237" s="57"/>
    </row>
    <row r="238" spans="1:12" s="67" customFormat="1" x14ac:dyDescent="0.25">
      <c r="A238" s="66"/>
      <c r="F238" s="57"/>
      <c r="G238" s="263"/>
      <c r="H238" s="263"/>
      <c r="I238" s="57"/>
      <c r="J238" s="57"/>
      <c r="K238" s="57"/>
      <c r="L238" s="57"/>
    </row>
    <row r="239" spans="1:12" s="67" customFormat="1" x14ac:dyDescent="0.25">
      <c r="A239" s="66"/>
      <c r="F239" s="57"/>
      <c r="G239" s="263"/>
      <c r="H239" s="263"/>
      <c r="I239" s="57"/>
      <c r="J239" s="57"/>
      <c r="K239" s="57"/>
      <c r="L239" s="57"/>
    </row>
    <row r="240" spans="1:12" s="67" customFormat="1" x14ac:dyDescent="0.25">
      <c r="A240" s="66"/>
      <c r="F240" s="57"/>
      <c r="G240" s="263"/>
      <c r="H240" s="263"/>
      <c r="I240" s="57"/>
      <c r="J240" s="57"/>
      <c r="K240" s="57"/>
      <c r="L240" s="57"/>
    </row>
    <row r="241" spans="1:12" s="67" customFormat="1" x14ac:dyDescent="0.25">
      <c r="A241" s="66"/>
      <c r="F241" s="57"/>
      <c r="G241" s="263"/>
      <c r="H241" s="263"/>
      <c r="I241" s="57"/>
      <c r="J241" s="57"/>
      <c r="K241" s="57"/>
      <c r="L241" s="57"/>
    </row>
    <row r="242" spans="1:12" s="67" customFormat="1" x14ac:dyDescent="0.25">
      <c r="A242" s="66"/>
      <c r="F242" s="57"/>
      <c r="G242" s="263"/>
      <c r="H242" s="263"/>
      <c r="I242" s="57"/>
      <c r="J242" s="57"/>
      <c r="K242" s="57"/>
      <c r="L242" s="57"/>
    </row>
    <row r="243" spans="1:12" s="67" customFormat="1" x14ac:dyDescent="0.25">
      <c r="A243" s="66"/>
      <c r="F243" s="57"/>
      <c r="G243" s="263"/>
      <c r="H243" s="263"/>
      <c r="I243" s="57"/>
      <c r="J243" s="57"/>
      <c r="K243" s="57"/>
      <c r="L243" s="57"/>
    </row>
    <row r="244" spans="1:12" s="67" customFormat="1" x14ac:dyDescent="0.25">
      <c r="A244" s="66"/>
      <c r="F244" s="57"/>
      <c r="G244" s="263"/>
      <c r="H244" s="263"/>
      <c r="I244" s="57"/>
      <c r="J244" s="57"/>
      <c r="K244" s="57"/>
      <c r="L244" s="57"/>
    </row>
    <row r="245" spans="1:12" s="67" customFormat="1" x14ac:dyDescent="0.25">
      <c r="A245" s="66"/>
      <c r="F245" s="57"/>
      <c r="G245" s="263"/>
      <c r="H245" s="263"/>
      <c r="I245" s="57"/>
      <c r="J245" s="57"/>
      <c r="K245" s="57"/>
      <c r="L245" s="57"/>
    </row>
    <row r="246" spans="1:12" s="67" customFormat="1" x14ac:dyDescent="0.25">
      <c r="A246" s="66"/>
      <c r="F246" s="57"/>
      <c r="G246" s="263"/>
      <c r="H246" s="263"/>
      <c r="I246" s="57"/>
      <c r="J246" s="57"/>
      <c r="K246" s="57"/>
      <c r="L246" s="57"/>
    </row>
    <row r="247" spans="1:12" s="67" customFormat="1" x14ac:dyDescent="0.25">
      <c r="A247" s="66"/>
      <c r="F247" s="57"/>
      <c r="G247" s="263"/>
      <c r="H247" s="263"/>
      <c r="I247" s="57"/>
      <c r="J247" s="57"/>
      <c r="K247" s="57"/>
      <c r="L247" s="57"/>
    </row>
    <row r="248" spans="1:12" s="67" customFormat="1" x14ac:dyDescent="0.25">
      <c r="A248" s="66"/>
      <c r="F248" s="57"/>
      <c r="G248" s="263"/>
      <c r="H248" s="263"/>
      <c r="I248" s="57"/>
      <c r="J248" s="57"/>
      <c r="K248" s="57"/>
      <c r="L248" s="57"/>
    </row>
    <row r="249" spans="1:12" s="67" customFormat="1" x14ac:dyDescent="0.25">
      <c r="A249" s="66"/>
      <c r="F249" s="57"/>
      <c r="G249" s="263"/>
      <c r="H249" s="263"/>
      <c r="I249" s="57"/>
      <c r="J249" s="57"/>
      <c r="K249" s="57"/>
      <c r="L249" s="57"/>
    </row>
    <row r="250" spans="1:12" s="67" customFormat="1" x14ac:dyDescent="0.25">
      <c r="A250" s="66"/>
      <c r="F250" s="57"/>
      <c r="G250" s="263"/>
      <c r="H250" s="263"/>
      <c r="I250" s="57"/>
      <c r="J250" s="57"/>
      <c r="K250" s="57"/>
      <c r="L250" s="57"/>
    </row>
    <row r="251" spans="1:12" s="67" customFormat="1" x14ac:dyDescent="0.25">
      <c r="A251" s="66"/>
      <c r="F251" s="57"/>
      <c r="G251" s="263"/>
      <c r="H251" s="263"/>
      <c r="I251" s="57"/>
      <c r="J251" s="57"/>
      <c r="K251" s="57"/>
      <c r="L251" s="57"/>
    </row>
    <row r="252" spans="1:12" s="67" customFormat="1" x14ac:dyDescent="0.25">
      <c r="A252" s="66"/>
      <c r="F252" s="57"/>
      <c r="G252" s="263"/>
      <c r="H252" s="263"/>
      <c r="I252" s="57"/>
      <c r="J252" s="57"/>
      <c r="K252" s="57"/>
      <c r="L252" s="57"/>
    </row>
    <row r="253" spans="1:12" s="67" customFormat="1" x14ac:dyDescent="0.25">
      <c r="A253" s="66"/>
      <c r="F253" s="57"/>
      <c r="G253" s="263"/>
      <c r="H253" s="263"/>
      <c r="I253" s="57"/>
      <c r="J253" s="57"/>
      <c r="K253" s="57"/>
      <c r="L253" s="57"/>
    </row>
    <row r="254" spans="1:12" s="67" customFormat="1" x14ac:dyDescent="0.25">
      <c r="A254" s="66"/>
      <c r="F254" s="57"/>
      <c r="G254" s="263"/>
      <c r="H254" s="263"/>
      <c r="I254" s="57"/>
      <c r="J254" s="57"/>
      <c r="K254" s="57"/>
      <c r="L254" s="57"/>
    </row>
    <row r="255" spans="1:12" s="67" customFormat="1" x14ac:dyDescent="0.25">
      <c r="A255" s="66"/>
      <c r="F255" s="57"/>
      <c r="G255" s="263"/>
      <c r="H255" s="263"/>
      <c r="I255" s="57"/>
      <c r="J255" s="57"/>
      <c r="K255" s="57"/>
      <c r="L255" s="57"/>
    </row>
    <row r="256" spans="1:12" s="67" customFormat="1" x14ac:dyDescent="0.25">
      <c r="A256" s="66"/>
      <c r="F256" s="57"/>
      <c r="G256" s="263"/>
      <c r="H256" s="263"/>
      <c r="I256" s="57"/>
      <c r="J256" s="57"/>
      <c r="K256" s="57"/>
      <c r="L256" s="57"/>
    </row>
    <row r="257" spans="1:12" s="67" customFormat="1" x14ac:dyDescent="0.25">
      <c r="A257" s="66"/>
      <c r="F257" s="57"/>
      <c r="G257" s="263"/>
      <c r="H257" s="263"/>
      <c r="I257" s="57"/>
      <c r="J257" s="57"/>
      <c r="K257" s="57"/>
      <c r="L257" s="57"/>
    </row>
    <row r="258" spans="1:12" s="67" customFormat="1" x14ac:dyDescent="0.25">
      <c r="A258" s="66"/>
      <c r="F258" s="57"/>
      <c r="G258" s="263"/>
      <c r="H258" s="263"/>
      <c r="I258" s="57"/>
      <c r="J258" s="57"/>
      <c r="K258" s="57"/>
      <c r="L258" s="57"/>
    </row>
    <row r="259" spans="1:12" s="67" customFormat="1" x14ac:dyDescent="0.25">
      <c r="A259" s="66"/>
      <c r="F259" s="57"/>
      <c r="G259" s="263"/>
      <c r="H259" s="263"/>
      <c r="I259" s="57"/>
      <c r="J259" s="57"/>
      <c r="K259" s="57"/>
      <c r="L259" s="57"/>
    </row>
    <row r="260" spans="1:12" s="67" customFormat="1" x14ac:dyDescent="0.25">
      <c r="A260" s="66"/>
      <c r="F260" s="57"/>
      <c r="G260" s="263"/>
      <c r="H260" s="263"/>
      <c r="I260" s="57"/>
      <c r="J260" s="57"/>
      <c r="K260" s="57"/>
      <c r="L260" s="57"/>
    </row>
    <row r="261" spans="1:12" s="67" customFormat="1" x14ac:dyDescent="0.25">
      <c r="A261" s="66"/>
      <c r="F261" s="57"/>
      <c r="G261" s="263"/>
      <c r="H261" s="263"/>
      <c r="I261" s="57"/>
      <c r="J261" s="57"/>
      <c r="K261" s="57"/>
      <c r="L261" s="57"/>
    </row>
    <row r="262" spans="1:12" s="67" customFormat="1" x14ac:dyDescent="0.25">
      <c r="A262" s="66"/>
      <c r="F262" s="57"/>
      <c r="G262" s="263"/>
      <c r="H262" s="263"/>
      <c r="I262" s="57"/>
      <c r="J262" s="57"/>
      <c r="K262" s="57"/>
      <c r="L262" s="57"/>
    </row>
    <row r="263" spans="1:12" s="67" customFormat="1" x14ac:dyDescent="0.25">
      <c r="A263" s="66"/>
      <c r="F263" s="57"/>
      <c r="G263" s="263"/>
      <c r="H263" s="263"/>
      <c r="I263" s="57"/>
      <c r="J263" s="57"/>
      <c r="K263" s="57"/>
      <c r="L263" s="57"/>
    </row>
    <row r="264" spans="1:12" s="67" customFormat="1" x14ac:dyDescent="0.25">
      <c r="A264" s="66"/>
      <c r="F264" s="57"/>
      <c r="G264" s="263"/>
      <c r="H264" s="263"/>
      <c r="I264" s="57"/>
      <c r="J264" s="57"/>
      <c r="K264" s="57"/>
      <c r="L264" s="57"/>
    </row>
    <row r="265" spans="1:12" s="67" customFormat="1" x14ac:dyDescent="0.25">
      <c r="A265" s="66"/>
      <c r="F265" s="57"/>
      <c r="G265" s="263"/>
      <c r="H265" s="263"/>
      <c r="I265" s="57"/>
      <c r="J265" s="57"/>
      <c r="K265" s="57"/>
      <c r="L265" s="57"/>
    </row>
    <row r="266" spans="1:12" s="67" customFormat="1" x14ac:dyDescent="0.25">
      <c r="A266" s="66"/>
      <c r="F266" s="57"/>
      <c r="G266" s="263"/>
      <c r="H266" s="263"/>
      <c r="I266" s="57"/>
      <c r="J266" s="57"/>
      <c r="K266" s="57"/>
      <c r="L266" s="57"/>
    </row>
    <row r="267" spans="1:12" s="67" customFormat="1" x14ac:dyDescent="0.25">
      <c r="A267" s="66"/>
      <c r="F267" s="57"/>
      <c r="G267" s="263"/>
      <c r="H267" s="263"/>
      <c r="I267" s="57"/>
      <c r="J267" s="57"/>
      <c r="K267" s="57"/>
      <c r="L267" s="57"/>
    </row>
    <row r="268" spans="1:12" s="67" customFormat="1" x14ac:dyDescent="0.25">
      <c r="A268" s="66"/>
      <c r="F268" s="57"/>
      <c r="G268" s="263"/>
      <c r="H268" s="263"/>
      <c r="I268" s="57"/>
      <c r="J268" s="57"/>
      <c r="K268" s="57"/>
      <c r="L268" s="57"/>
    </row>
    <row r="269" spans="1:12" s="67" customFormat="1" x14ac:dyDescent="0.25">
      <c r="A269" s="66"/>
      <c r="F269" s="57"/>
      <c r="G269" s="263"/>
      <c r="H269" s="263"/>
      <c r="I269" s="57"/>
      <c r="J269" s="57"/>
      <c r="K269" s="57"/>
      <c r="L269" s="57"/>
    </row>
    <row r="270" spans="1:12" s="67" customFormat="1" x14ac:dyDescent="0.25">
      <c r="A270" s="66"/>
      <c r="F270" s="57"/>
      <c r="G270" s="263"/>
      <c r="H270" s="263"/>
      <c r="I270" s="57"/>
      <c r="J270" s="57"/>
      <c r="K270" s="57"/>
      <c r="L270" s="57"/>
    </row>
    <row r="271" spans="1:12" s="67" customFormat="1" x14ac:dyDescent="0.25">
      <c r="A271" s="66"/>
      <c r="F271" s="57"/>
      <c r="G271" s="263"/>
      <c r="H271" s="263"/>
      <c r="I271" s="57"/>
      <c r="J271" s="57"/>
      <c r="K271" s="57"/>
      <c r="L271" s="57"/>
    </row>
    <row r="272" spans="1:12" s="67" customFormat="1" x14ac:dyDescent="0.25">
      <c r="A272" s="66"/>
      <c r="F272" s="57"/>
      <c r="G272" s="263"/>
      <c r="H272" s="263"/>
      <c r="I272" s="57"/>
      <c r="J272" s="57"/>
      <c r="K272" s="57"/>
      <c r="L272" s="57"/>
    </row>
    <row r="273" spans="1:12" s="67" customFormat="1" x14ac:dyDescent="0.25">
      <c r="A273" s="66"/>
      <c r="F273" s="57"/>
      <c r="G273" s="263"/>
      <c r="H273" s="263"/>
      <c r="I273" s="57"/>
      <c r="J273" s="57"/>
      <c r="K273" s="57"/>
      <c r="L273" s="57"/>
    </row>
    <row r="274" spans="1:12" s="67" customFormat="1" x14ac:dyDescent="0.25">
      <c r="A274" s="66"/>
      <c r="F274" s="57"/>
      <c r="G274" s="263"/>
      <c r="H274" s="263"/>
      <c r="I274" s="57"/>
      <c r="J274" s="57"/>
      <c r="K274" s="57"/>
      <c r="L274" s="57"/>
    </row>
    <row r="275" spans="1:12" s="67" customFormat="1" x14ac:dyDescent="0.25">
      <c r="A275" s="66"/>
      <c r="F275" s="57"/>
      <c r="G275" s="263"/>
      <c r="H275" s="263"/>
      <c r="I275" s="57"/>
      <c r="J275" s="57"/>
      <c r="K275" s="57"/>
      <c r="L275" s="57"/>
    </row>
    <row r="276" spans="1:12" s="67" customFormat="1" x14ac:dyDescent="0.25">
      <c r="A276" s="66"/>
      <c r="F276" s="57"/>
      <c r="G276" s="263"/>
      <c r="H276" s="263"/>
      <c r="I276" s="57"/>
      <c r="J276" s="57"/>
      <c r="K276" s="57"/>
      <c r="L276" s="57"/>
    </row>
    <row r="277" spans="1:12" s="67" customFormat="1" x14ac:dyDescent="0.25">
      <c r="A277" s="66"/>
      <c r="F277" s="57"/>
      <c r="G277" s="263"/>
      <c r="H277" s="263"/>
      <c r="I277" s="57"/>
      <c r="J277" s="57"/>
      <c r="K277" s="57"/>
      <c r="L277" s="57"/>
    </row>
    <row r="278" spans="1:12" s="67" customFormat="1" x14ac:dyDescent="0.25">
      <c r="A278" s="66"/>
      <c r="F278" s="57"/>
      <c r="G278" s="263"/>
      <c r="H278" s="263"/>
      <c r="I278" s="57"/>
      <c r="J278" s="57"/>
      <c r="K278" s="57"/>
      <c r="L278" s="57"/>
    </row>
    <row r="279" spans="1:12" s="67" customFormat="1" x14ac:dyDescent="0.25">
      <c r="A279" s="66"/>
      <c r="F279" s="57"/>
      <c r="G279" s="263"/>
      <c r="H279" s="263"/>
      <c r="I279" s="57"/>
      <c r="J279" s="57"/>
      <c r="K279" s="57"/>
      <c r="L279" s="57"/>
    </row>
    <row r="280" spans="1:12" s="67" customFormat="1" x14ac:dyDescent="0.25">
      <c r="A280" s="66"/>
      <c r="F280" s="57"/>
      <c r="G280" s="263"/>
      <c r="H280" s="263"/>
      <c r="I280" s="57"/>
      <c r="J280" s="57"/>
      <c r="K280" s="57"/>
      <c r="L280" s="57"/>
    </row>
    <row r="281" spans="1:12" s="67" customFormat="1" x14ac:dyDescent="0.25">
      <c r="A281" s="66"/>
      <c r="F281" s="57"/>
      <c r="G281" s="263"/>
      <c r="H281" s="263"/>
      <c r="I281" s="57"/>
      <c r="J281" s="57"/>
      <c r="K281" s="57"/>
      <c r="L281" s="57"/>
    </row>
    <row r="282" spans="1:12" s="67" customFormat="1" x14ac:dyDescent="0.25">
      <c r="A282" s="66"/>
      <c r="F282" s="57"/>
      <c r="G282" s="263"/>
      <c r="H282" s="263"/>
      <c r="I282" s="57"/>
      <c r="J282" s="57"/>
      <c r="K282" s="57"/>
      <c r="L282" s="57"/>
    </row>
    <row r="283" spans="1:12" s="67" customFormat="1" x14ac:dyDescent="0.25">
      <c r="A283" s="66"/>
      <c r="F283" s="57"/>
      <c r="G283" s="263"/>
      <c r="H283" s="263"/>
      <c r="I283" s="57"/>
      <c r="J283" s="57"/>
      <c r="K283" s="57"/>
      <c r="L283" s="57"/>
    </row>
    <row r="284" spans="1:12" s="67" customFormat="1" x14ac:dyDescent="0.25">
      <c r="A284" s="66"/>
      <c r="F284" s="57"/>
      <c r="G284" s="263"/>
      <c r="H284" s="263"/>
      <c r="I284" s="57"/>
      <c r="J284" s="57"/>
      <c r="K284" s="57"/>
      <c r="L284" s="57"/>
    </row>
    <row r="285" spans="1:12" s="67" customFormat="1" x14ac:dyDescent="0.25">
      <c r="A285" s="66"/>
      <c r="F285" s="57"/>
      <c r="G285" s="263"/>
      <c r="H285" s="263"/>
      <c r="I285" s="57"/>
      <c r="J285" s="57"/>
      <c r="K285" s="57"/>
      <c r="L285" s="57"/>
    </row>
    <row r="286" spans="1:12" s="67" customFormat="1" x14ac:dyDescent="0.25">
      <c r="A286" s="66"/>
      <c r="F286" s="57"/>
      <c r="G286" s="263"/>
      <c r="H286" s="263"/>
      <c r="I286" s="57"/>
      <c r="J286" s="57"/>
      <c r="K286" s="57"/>
      <c r="L286" s="57"/>
    </row>
    <row r="287" spans="1:12" s="67" customFormat="1" x14ac:dyDescent="0.25">
      <c r="A287" s="66"/>
      <c r="F287" s="57"/>
      <c r="G287" s="263"/>
      <c r="H287" s="263"/>
      <c r="I287" s="57"/>
      <c r="J287" s="57"/>
      <c r="K287" s="57"/>
      <c r="L287" s="57"/>
    </row>
  </sheetData>
  <mergeCells count="14">
    <mergeCell ref="A106:F106"/>
    <mergeCell ref="B116:F116"/>
    <mergeCell ref="B33:F33"/>
    <mergeCell ref="B83:F83"/>
    <mergeCell ref="A85:F85"/>
    <mergeCell ref="B90:F90"/>
    <mergeCell ref="B95:F95"/>
    <mergeCell ref="B104:F104"/>
    <mergeCell ref="A1:H2"/>
    <mergeCell ref="I1:J2"/>
    <mergeCell ref="A4:F5"/>
    <mergeCell ref="H4:H5"/>
    <mergeCell ref="I4:J4"/>
    <mergeCell ref="G4:G5"/>
  </mergeCells>
  <phoneticPr fontId="0" type="noConversion"/>
  <printOptions horizontalCentered="1"/>
  <pageMargins left="0.59055118110236227" right="0.59055118110236227" top="0.59055118110236227" bottom="0.59055118110236227" header="0.19685039370078741" footer="0.19685039370078741"/>
  <pageSetup paperSize="9" scale="52" fitToHeight="0" orientation="portrait" r:id="rId1"/>
  <headerFooter alignWithMargins="0">
    <oddHeader>&amp;RAllegato 2</oddHeader>
    <oddFooter>&amp;C&amp;"Garamond,Corsivo"&amp;P / &amp;N</oddFooter>
  </headerFooter>
  <rowBreaks count="1" manualBreakCount="1">
    <brk id="3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Stato Patrimoniale - Attivo</vt:lpstr>
      <vt:lpstr>Stato Patrimoniale - Passivo</vt:lpstr>
      <vt:lpstr>Conto Economico</vt:lpstr>
      <vt:lpstr>'Conto Economico'!Print_Area</vt:lpstr>
      <vt:lpstr>'Stato Patrimoniale - Attivo'!Print_Area</vt:lpstr>
      <vt:lpstr>'Stato Patrimoniale - Passivo'!Print_Area</vt:lpstr>
      <vt:lpstr>'Conto Economico'!Print_Titles</vt:lpstr>
      <vt:lpstr>'Stato Patrimoniale - Attivo'!Print_Titles</vt:lpstr>
      <vt:lpstr>'Stato Patrimoniale - Passivo'!Print_Titles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2013-09-05T10:31:39Z</cp:lastPrinted>
  <dcterms:created xsi:type="dcterms:W3CDTF">2011-12-14T14:52:49Z</dcterms:created>
  <dcterms:modified xsi:type="dcterms:W3CDTF">2015-07-01T13:51:46Z</dcterms:modified>
</cp:coreProperties>
</file>